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0" yWindow="0" windowWidth="25600" windowHeight="16220" tabRatio="224" firstSheet="1" activeTab="2"/>
  </bookViews>
  <sheets>
    <sheet name="base PPN" sheetId="1" r:id="rId1"/>
    <sheet name="S1T" sheetId="6" r:id="rId2"/>
    <sheet name="S2T" sheetId="8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73" i="8" l="1"/>
  <c r="AE73" i="8"/>
  <c r="AD73" i="8"/>
  <c r="AC73" i="8"/>
  <c r="AB73" i="8"/>
  <c r="AC74" i="6"/>
  <c r="AB74" i="6"/>
  <c r="AA74" i="6"/>
  <c r="Z74" i="6"/>
  <c r="Y74" i="6"/>
  <c r="X74" i="6"/>
  <c r="W74" i="6"/>
  <c r="U74" i="6"/>
  <c r="T74" i="6"/>
  <c r="S74" i="6"/>
  <c r="R74" i="6"/>
  <c r="Q74" i="6"/>
  <c r="P74" i="6"/>
  <c r="O74" i="6"/>
  <c r="N74" i="6"/>
  <c r="AF44" i="8"/>
  <c r="AF76" i="8"/>
  <c r="AF80" i="8"/>
  <c r="AE44" i="8"/>
  <c r="AE76" i="8"/>
  <c r="AE80" i="8"/>
  <c r="AD44" i="8"/>
  <c r="AD76" i="8"/>
  <c r="AD80" i="8"/>
  <c r="AC44" i="8"/>
  <c r="AC76" i="8"/>
  <c r="AC80" i="8"/>
  <c r="AB44" i="8"/>
  <c r="AB76" i="8"/>
  <c r="AB80" i="8"/>
  <c r="Y44" i="8"/>
  <c r="Y76" i="8"/>
  <c r="Y80" i="8"/>
  <c r="X44" i="8"/>
  <c r="X76" i="8"/>
  <c r="X80" i="8"/>
  <c r="W44" i="8"/>
  <c r="W76" i="8"/>
  <c r="W80" i="8"/>
  <c r="V44" i="8"/>
  <c r="V76" i="8"/>
  <c r="V80" i="8"/>
  <c r="U44" i="8"/>
  <c r="U76" i="8"/>
  <c r="U80" i="8"/>
  <c r="T44" i="8"/>
  <c r="T76" i="8"/>
  <c r="T80" i="8"/>
  <c r="S44" i="8"/>
  <c r="S76" i="8"/>
  <c r="S80" i="8"/>
  <c r="Q44" i="8"/>
  <c r="Q76" i="8"/>
  <c r="Q80" i="8"/>
  <c r="AF43" i="8"/>
  <c r="AF75" i="8"/>
  <c r="AF79" i="8"/>
  <c r="AE43" i="8"/>
  <c r="AE75" i="8"/>
  <c r="AE79" i="8"/>
  <c r="AD43" i="8"/>
  <c r="AD75" i="8"/>
  <c r="AD79" i="8"/>
  <c r="AC43" i="8"/>
  <c r="AC75" i="8"/>
  <c r="AC79" i="8"/>
  <c r="AB43" i="8"/>
  <c r="AB75" i="8"/>
  <c r="AB79" i="8"/>
  <c r="Y43" i="8"/>
  <c r="Y75" i="8"/>
  <c r="Y79" i="8"/>
  <c r="X43" i="8"/>
  <c r="X75" i="8"/>
  <c r="X79" i="8"/>
  <c r="W43" i="8"/>
  <c r="W75" i="8"/>
  <c r="W79" i="8"/>
  <c r="V43" i="8"/>
  <c r="V75" i="8"/>
  <c r="V79" i="8"/>
  <c r="U43" i="8"/>
  <c r="U75" i="8"/>
  <c r="U79" i="8"/>
  <c r="T43" i="8"/>
  <c r="T75" i="8"/>
  <c r="T79" i="8"/>
  <c r="S43" i="8"/>
  <c r="S75" i="8"/>
  <c r="S79" i="8"/>
  <c r="Q43" i="8"/>
  <c r="Q75" i="8"/>
  <c r="Q79" i="8"/>
  <c r="AF78" i="8"/>
  <c r="AE78" i="8"/>
  <c r="AD78" i="8"/>
  <c r="AC78" i="8"/>
  <c r="AB78" i="8"/>
  <c r="Y78" i="8"/>
  <c r="AF74" i="8"/>
  <c r="AE74" i="8"/>
  <c r="AD74" i="8"/>
  <c r="AC74" i="8"/>
  <c r="AB74" i="8"/>
  <c r="Y74" i="8"/>
  <c r="X74" i="8"/>
  <c r="W74" i="8"/>
  <c r="V74" i="8"/>
  <c r="U74" i="8"/>
  <c r="T74" i="8"/>
  <c r="S74" i="8"/>
  <c r="Q74" i="8"/>
  <c r="W77" i="8"/>
  <c r="X77" i="8"/>
  <c r="Y77" i="8"/>
  <c r="AE77" i="8"/>
  <c r="P76" i="8"/>
  <c r="Q57" i="8"/>
  <c r="P57" i="8"/>
  <c r="P44" i="8"/>
  <c r="P43" i="8"/>
  <c r="AF42" i="8"/>
  <c r="AE42" i="8"/>
  <c r="AD42" i="8"/>
  <c r="AC42" i="8"/>
  <c r="AB42" i="8"/>
  <c r="Y42" i="8"/>
  <c r="X42" i="8"/>
  <c r="W42" i="8"/>
  <c r="V42" i="8"/>
  <c r="U42" i="8"/>
  <c r="T42" i="8"/>
  <c r="S42" i="8"/>
  <c r="Q42" i="8"/>
  <c r="P42" i="8"/>
  <c r="P30" i="8"/>
  <c r="Q30" i="8"/>
  <c r="S30" i="8"/>
  <c r="T30" i="8"/>
  <c r="U30" i="8"/>
  <c r="V30" i="8"/>
  <c r="W30" i="8"/>
  <c r="X30" i="8"/>
  <c r="Y30" i="8"/>
  <c r="Y18" i="8"/>
  <c r="X18" i="8"/>
  <c r="P75" i="8"/>
  <c r="O76" i="8"/>
  <c r="O75" i="8"/>
  <c r="AF61" i="8"/>
  <c r="AE61" i="8"/>
  <c r="AD61" i="8"/>
  <c r="AC61" i="8"/>
  <c r="AB61" i="8"/>
  <c r="Y61" i="8"/>
  <c r="X61" i="8"/>
  <c r="W61" i="8"/>
  <c r="V61" i="8"/>
  <c r="U61" i="8"/>
  <c r="T61" i="8"/>
  <c r="S61" i="8"/>
  <c r="Q61" i="8"/>
  <c r="P61" i="8"/>
  <c r="J5" i="6"/>
  <c r="AF70" i="6"/>
  <c r="K41" i="8"/>
  <c r="J41" i="8"/>
  <c r="K40" i="8"/>
  <c r="J40" i="8"/>
  <c r="K39" i="8"/>
  <c r="J39" i="8"/>
  <c r="I38" i="8"/>
  <c r="K36" i="8"/>
  <c r="K37" i="8"/>
  <c r="K38" i="8"/>
  <c r="J38" i="8"/>
  <c r="J37" i="8"/>
  <c r="J36" i="8"/>
  <c r="K35" i="8"/>
  <c r="J35" i="8"/>
  <c r="I34" i="8"/>
  <c r="K32" i="8"/>
  <c r="K33" i="8"/>
  <c r="K34" i="8"/>
  <c r="J34" i="8"/>
  <c r="J33" i="8"/>
  <c r="J32" i="8"/>
  <c r="K31" i="8"/>
  <c r="J31" i="8"/>
  <c r="I30" i="8"/>
  <c r="K28" i="8"/>
  <c r="K29" i="8"/>
  <c r="K30" i="8"/>
  <c r="J30" i="8"/>
  <c r="J29" i="8"/>
  <c r="J28" i="8"/>
  <c r="K27" i="8"/>
  <c r="J27" i="8"/>
  <c r="I26" i="8"/>
  <c r="K24" i="8"/>
  <c r="K25" i="8"/>
  <c r="K26" i="8"/>
  <c r="J26" i="8"/>
  <c r="J25" i="8"/>
  <c r="J24" i="8"/>
  <c r="K23" i="8"/>
  <c r="J23" i="8"/>
  <c r="I22" i="8"/>
  <c r="K20" i="8"/>
  <c r="K21" i="8"/>
  <c r="K22" i="8"/>
  <c r="J22" i="8"/>
  <c r="J21" i="8"/>
  <c r="J20" i="8"/>
  <c r="K19" i="8"/>
  <c r="J19" i="8"/>
  <c r="I18" i="8"/>
  <c r="K16" i="8"/>
  <c r="K17" i="8"/>
  <c r="K18" i="8"/>
  <c r="J18" i="8"/>
  <c r="F70" i="8"/>
  <c r="F66" i="8"/>
  <c r="F62" i="8"/>
  <c r="F58" i="8"/>
  <c r="F54" i="8"/>
  <c r="F50" i="8"/>
  <c r="F46" i="8"/>
  <c r="F39" i="8"/>
  <c r="F35" i="8"/>
  <c r="F31" i="8"/>
  <c r="F27" i="8"/>
  <c r="F23" i="8"/>
  <c r="F19" i="8"/>
  <c r="F15" i="8"/>
  <c r="Y73" i="8"/>
  <c r="X73" i="8"/>
  <c r="W73" i="8"/>
  <c r="V73" i="8"/>
  <c r="U73" i="8"/>
  <c r="T73" i="8"/>
  <c r="S73" i="8"/>
  <c r="Q73" i="8"/>
  <c r="P73" i="8"/>
  <c r="K71" i="8"/>
  <c r="K72" i="8"/>
  <c r="K73" i="8"/>
  <c r="J71" i="8"/>
  <c r="J72" i="8"/>
  <c r="J73" i="8"/>
  <c r="I73" i="8"/>
  <c r="AF69" i="8"/>
  <c r="AE69" i="8"/>
  <c r="AD69" i="8"/>
  <c r="AC69" i="8"/>
  <c r="AB69" i="8"/>
  <c r="Y69" i="8"/>
  <c r="X69" i="8"/>
  <c r="W69" i="8"/>
  <c r="V69" i="8"/>
  <c r="U69" i="8"/>
  <c r="T69" i="8"/>
  <c r="S69" i="8"/>
  <c r="Q69" i="8"/>
  <c r="P69" i="8"/>
  <c r="K67" i="8"/>
  <c r="K68" i="8"/>
  <c r="K69" i="8"/>
  <c r="J67" i="8"/>
  <c r="J68" i="8"/>
  <c r="J69" i="8"/>
  <c r="I69" i="8"/>
  <c r="AF65" i="8"/>
  <c r="AE65" i="8"/>
  <c r="AD65" i="8"/>
  <c r="AC65" i="8"/>
  <c r="AB65" i="8"/>
  <c r="Y65" i="8"/>
  <c r="X65" i="8"/>
  <c r="W65" i="8"/>
  <c r="V65" i="8"/>
  <c r="U65" i="8"/>
  <c r="T65" i="8"/>
  <c r="S65" i="8"/>
  <c r="Q65" i="8"/>
  <c r="P65" i="8"/>
  <c r="K63" i="8"/>
  <c r="K64" i="8"/>
  <c r="K65" i="8"/>
  <c r="J63" i="8"/>
  <c r="J64" i="8"/>
  <c r="J65" i="8"/>
  <c r="I65" i="8"/>
  <c r="K59" i="8"/>
  <c r="K60" i="8"/>
  <c r="K61" i="8"/>
  <c r="J59" i="8"/>
  <c r="J60" i="8"/>
  <c r="J61" i="8"/>
  <c r="I61" i="8"/>
  <c r="K55" i="8"/>
  <c r="K56" i="8"/>
  <c r="K57" i="8"/>
  <c r="J55" i="8"/>
  <c r="J56" i="8"/>
  <c r="J57" i="8"/>
  <c r="I57" i="8"/>
  <c r="AF53" i="8"/>
  <c r="AE53" i="8"/>
  <c r="AD53" i="8"/>
  <c r="AC53" i="8"/>
  <c r="AB53" i="8"/>
  <c r="Y53" i="8"/>
  <c r="X53" i="8"/>
  <c r="W53" i="8"/>
  <c r="V53" i="8"/>
  <c r="U53" i="8"/>
  <c r="T53" i="8"/>
  <c r="S53" i="8"/>
  <c r="Q53" i="8"/>
  <c r="P53" i="8"/>
  <c r="K51" i="8"/>
  <c r="K52" i="8"/>
  <c r="K53" i="8"/>
  <c r="J51" i="8"/>
  <c r="J52" i="8"/>
  <c r="J53" i="8"/>
  <c r="I53" i="8"/>
  <c r="Y49" i="8"/>
  <c r="X49" i="8"/>
  <c r="W49" i="8"/>
  <c r="V49" i="8"/>
  <c r="U49" i="8"/>
  <c r="T49" i="8"/>
  <c r="S49" i="8"/>
  <c r="Q49" i="8"/>
  <c r="P49" i="8"/>
  <c r="K47" i="8"/>
  <c r="K48" i="8"/>
  <c r="K49" i="8"/>
  <c r="J47" i="8"/>
  <c r="J48" i="8"/>
  <c r="J49" i="8"/>
  <c r="I49" i="8"/>
  <c r="AF38" i="8"/>
  <c r="AE38" i="8"/>
  <c r="AD38" i="8"/>
  <c r="AC38" i="8"/>
  <c r="AB38" i="8"/>
  <c r="Y38" i="8"/>
  <c r="X38" i="8"/>
  <c r="W38" i="8"/>
  <c r="V38" i="8"/>
  <c r="U38" i="8"/>
  <c r="T38" i="8"/>
  <c r="S38" i="8"/>
  <c r="Q38" i="8"/>
  <c r="P38" i="8"/>
  <c r="AF34" i="8"/>
  <c r="AE34" i="8"/>
  <c r="AD34" i="8"/>
  <c r="AC34" i="8"/>
  <c r="AB34" i="8"/>
  <c r="Y34" i="8"/>
  <c r="X34" i="8"/>
  <c r="W34" i="8"/>
  <c r="V34" i="8"/>
  <c r="U34" i="8"/>
  <c r="T34" i="8"/>
  <c r="S34" i="8"/>
  <c r="Q34" i="8"/>
  <c r="P34" i="8"/>
  <c r="AF30" i="8"/>
  <c r="AE30" i="8"/>
  <c r="AD30" i="8"/>
  <c r="AC30" i="8"/>
  <c r="AB30" i="8"/>
  <c r="AF26" i="8"/>
  <c r="AE26" i="8"/>
  <c r="AD26" i="8"/>
  <c r="AC26" i="8"/>
  <c r="AB26" i="8"/>
  <c r="Y26" i="8"/>
  <c r="X26" i="8"/>
  <c r="W26" i="8"/>
  <c r="V26" i="8"/>
  <c r="U26" i="8"/>
  <c r="T26" i="8"/>
  <c r="S26" i="8"/>
  <c r="Q26" i="8"/>
  <c r="P26" i="8"/>
  <c r="AF22" i="8"/>
  <c r="AE22" i="8"/>
  <c r="AD22" i="8"/>
  <c r="AC22" i="8"/>
  <c r="AB22" i="8"/>
  <c r="Y22" i="8"/>
  <c r="X22" i="8"/>
  <c r="W22" i="8"/>
  <c r="V22" i="8"/>
  <c r="U22" i="8"/>
  <c r="T22" i="8"/>
  <c r="S22" i="8"/>
  <c r="Q22" i="8"/>
  <c r="P22" i="8"/>
  <c r="AF18" i="8"/>
  <c r="AE18" i="8"/>
  <c r="AD18" i="8"/>
  <c r="AC18" i="8"/>
  <c r="AB18" i="8"/>
  <c r="W18" i="8"/>
  <c r="V18" i="8"/>
  <c r="U18" i="8"/>
  <c r="T18" i="8"/>
  <c r="S18" i="8"/>
  <c r="Q18" i="8"/>
  <c r="P18" i="8"/>
  <c r="J16" i="8"/>
  <c r="J17" i="8"/>
  <c r="O82" i="8"/>
  <c r="N82" i="8"/>
  <c r="M82" i="8"/>
  <c r="AH74" i="8"/>
  <c r="AH42" i="8"/>
  <c r="AH78" i="8"/>
  <c r="AH75" i="8"/>
  <c r="AH43" i="8"/>
  <c r="AH79" i="8"/>
  <c r="AH76" i="8"/>
  <c r="AH44" i="8"/>
  <c r="AH80" i="8"/>
  <c r="AH81" i="8"/>
  <c r="AF81" i="8"/>
  <c r="AE81" i="8"/>
  <c r="AD81" i="8"/>
  <c r="AC81" i="8"/>
  <c r="AB81" i="8"/>
  <c r="Y81" i="8"/>
  <c r="X78" i="8"/>
  <c r="X81" i="8"/>
  <c r="W78" i="8"/>
  <c r="W81" i="8"/>
  <c r="V78" i="8"/>
  <c r="V81" i="8"/>
  <c r="U78" i="8"/>
  <c r="U81" i="8"/>
  <c r="T78" i="8"/>
  <c r="T81" i="8"/>
  <c r="S78" i="8"/>
  <c r="S81" i="8"/>
  <c r="Q78" i="8"/>
  <c r="Q81" i="8"/>
  <c r="P74" i="8"/>
  <c r="P78" i="8"/>
  <c r="P79" i="8"/>
  <c r="P80" i="8"/>
  <c r="P81" i="8"/>
  <c r="O74" i="8"/>
  <c r="O78" i="8"/>
  <c r="O79" i="8"/>
  <c r="O80" i="8"/>
  <c r="O81" i="8"/>
  <c r="N74" i="8"/>
  <c r="N42" i="8"/>
  <c r="N78" i="8"/>
  <c r="N75" i="8"/>
  <c r="N43" i="8"/>
  <c r="N79" i="8"/>
  <c r="N76" i="8"/>
  <c r="N44" i="8"/>
  <c r="N80" i="8"/>
  <c r="N81" i="8"/>
  <c r="M74" i="8"/>
  <c r="M42" i="8"/>
  <c r="M78" i="8"/>
  <c r="M75" i="8"/>
  <c r="M43" i="8"/>
  <c r="M79" i="8"/>
  <c r="M76" i="8"/>
  <c r="M44" i="8"/>
  <c r="M80" i="8"/>
  <c r="M81" i="8"/>
  <c r="K81" i="8"/>
  <c r="K80" i="8"/>
  <c r="K79" i="8"/>
  <c r="K78" i="8"/>
  <c r="AH77" i="8"/>
  <c r="AF77" i="8"/>
  <c r="AD77" i="8"/>
  <c r="AC77" i="8"/>
  <c r="AB77" i="8"/>
  <c r="V77" i="8"/>
  <c r="U77" i="8"/>
  <c r="T77" i="8"/>
  <c r="S77" i="8"/>
  <c r="Q77" i="8"/>
  <c r="P77" i="8"/>
  <c r="O77" i="8"/>
  <c r="N77" i="8"/>
  <c r="M77" i="8"/>
  <c r="K77" i="8"/>
  <c r="K76" i="8"/>
  <c r="K75" i="8"/>
  <c r="K74" i="8"/>
  <c r="K70" i="8"/>
  <c r="J70" i="8"/>
  <c r="K66" i="8"/>
  <c r="J66" i="8"/>
  <c r="K62" i="8"/>
  <c r="J62" i="8"/>
  <c r="K58" i="8"/>
  <c r="J58" i="8"/>
  <c r="K54" i="8"/>
  <c r="J54" i="8"/>
  <c r="K50" i="8"/>
  <c r="J50" i="8"/>
  <c r="K46" i="8"/>
  <c r="J46" i="8"/>
  <c r="AH45" i="8"/>
  <c r="AF45" i="8"/>
  <c r="AE45" i="8"/>
  <c r="AD45" i="8"/>
  <c r="AC45" i="8"/>
  <c r="AB45" i="8"/>
  <c r="Y45" i="8"/>
  <c r="X45" i="8"/>
  <c r="W45" i="8"/>
  <c r="V45" i="8"/>
  <c r="U45" i="8"/>
  <c r="T45" i="8"/>
  <c r="S45" i="8"/>
  <c r="Q45" i="8"/>
  <c r="P45" i="8"/>
  <c r="N45" i="8"/>
  <c r="M45" i="8"/>
  <c r="K45" i="8"/>
  <c r="K44" i="8"/>
  <c r="K43" i="8"/>
  <c r="K42" i="8"/>
  <c r="K15" i="8"/>
  <c r="J15" i="8"/>
  <c r="AF12" i="8"/>
  <c r="AE12" i="8"/>
  <c r="AD12" i="8"/>
  <c r="AC12" i="8"/>
  <c r="AB12" i="8"/>
  <c r="Y12" i="8"/>
  <c r="X12" i="8"/>
  <c r="W12" i="8"/>
  <c r="V12" i="8"/>
  <c r="U12" i="8"/>
  <c r="T12" i="8"/>
  <c r="S12" i="8"/>
  <c r="Q12" i="8"/>
  <c r="P12" i="8"/>
  <c r="O12" i="8"/>
  <c r="N12" i="8"/>
  <c r="M12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F33" i="6"/>
  <c r="F67" i="6"/>
  <c r="F63" i="6"/>
  <c r="F59" i="6"/>
  <c r="F55" i="6"/>
  <c r="F51" i="6"/>
  <c r="F47" i="6"/>
  <c r="F43" i="6"/>
  <c r="F29" i="6"/>
  <c r="F25" i="6"/>
  <c r="F21" i="6"/>
  <c r="F17" i="6"/>
  <c r="F13" i="6"/>
  <c r="N66" i="6"/>
  <c r="AG41" i="6"/>
  <c r="AF41" i="6"/>
  <c r="AC41" i="6"/>
  <c r="AB41" i="6"/>
  <c r="AA41" i="6"/>
  <c r="Z41" i="6"/>
  <c r="Y41" i="6"/>
  <c r="X41" i="6"/>
  <c r="W41" i="6"/>
  <c r="U41" i="6"/>
  <c r="T41" i="6"/>
  <c r="S41" i="6"/>
  <c r="R41" i="6"/>
  <c r="Q41" i="6"/>
  <c r="P41" i="6"/>
  <c r="O41" i="6"/>
  <c r="N41" i="6"/>
  <c r="N70" i="6"/>
  <c r="O70" i="6"/>
  <c r="P70" i="6"/>
  <c r="Q70" i="6"/>
  <c r="R70" i="6"/>
  <c r="S70" i="6"/>
  <c r="T70" i="6"/>
  <c r="U70" i="6"/>
  <c r="W70" i="6"/>
  <c r="X70" i="6"/>
  <c r="Y70" i="6"/>
  <c r="Z70" i="6"/>
  <c r="AA70" i="6"/>
  <c r="AB70" i="6"/>
  <c r="AC70" i="6"/>
  <c r="AJ70" i="6"/>
  <c r="L68" i="6"/>
  <c r="L69" i="6"/>
  <c r="L70" i="6"/>
  <c r="K68" i="6"/>
  <c r="K69" i="6"/>
  <c r="K70" i="6"/>
  <c r="J70" i="6"/>
  <c r="I70" i="6"/>
  <c r="O66" i="6"/>
  <c r="P66" i="6"/>
  <c r="Q66" i="6"/>
  <c r="R66" i="6"/>
  <c r="S66" i="6"/>
  <c r="T66" i="6"/>
  <c r="U66" i="6"/>
  <c r="W66" i="6"/>
  <c r="X66" i="6"/>
  <c r="Y66" i="6"/>
  <c r="Z66" i="6"/>
  <c r="AA66" i="6"/>
  <c r="AB66" i="6"/>
  <c r="AC66" i="6"/>
  <c r="AJ66" i="6"/>
  <c r="L64" i="6"/>
  <c r="L65" i="6"/>
  <c r="L66" i="6"/>
  <c r="K64" i="6"/>
  <c r="K65" i="6"/>
  <c r="K66" i="6"/>
  <c r="J66" i="6"/>
  <c r="I66" i="6"/>
  <c r="N62" i="6"/>
  <c r="O62" i="6"/>
  <c r="P62" i="6"/>
  <c r="Q62" i="6"/>
  <c r="R62" i="6"/>
  <c r="S62" i="6"/>
  <c r="T62" i="6"/>
  <c r="U62" i="6"/>
  <c r="W62" i="6"/>
  <c r="X62" i="6"/>
  <c r="Y62" i="6"/>
  <c r="Z62" i="6"/>
  <c r="AA62" i="6"/>
  <c r="AB62" i="6"/>
  <c r="AC62" i="6"/>
  <c r="AJ62" i="6"/>
  <c r="L60" i="6"/>
  <c r="L61" i="6"/>
  <c r="L62" i="6"/>
  <c r="K60" i="6"/>
  <c r="K61" i="6"/>
  <c r="K62" i="6"/>
  <c r="J62" i="6"/>
  <c r="I62" i="6"/>
  <c r="N58" i="6"/>
  <c r="O58" i="6"/>
  <c r="P58" i="6"/>
  <c r="Q58" i="6"/>
  <c r="R58" i="6"/>
  <c r="S58" i="6"/>
  <c r="T58" i="6"/>
  <c r="U58" i="6"/>
  <c r="W58" i="6"/>
  <c r="X58" i="6"/>
  <c r="Y58" i="6"/>
  <c r="Z58" i="6"/>
  <c r="AA58" i="6"/>
  <c r="AB58" i="6"/>
  <c r="AC58" i="6"/>
  <c r="AJ58" i="6"/>
  <c r="L56" i="6"/>
  <c r="L57" i="6"/>
  <c r="L58" i="6"/>
  <c r="K56" i="6"/>
  <c r="K57" i="6"/>
  <c r="K58" i="6"/>
  <c r="J58" i="6"/>
  <c r="I58" i="6"/>
  <c r="N54" i="6"/>
  <c r="O54" i="6"/>
  <c r="P54" i="6"/>
  <c r="Q54" i="6"/>
  <c r="R54" i="6"/>
  <c r="S54" i="6"/>
  <c r="T54" i="6"/>
  <c r="U54" i="6"/>
  <c r="W54" i="6"/>
  <c r="X54" i="6"/>
  <c r="Y54" i="6"/>
  <c r="Z54" i="6"/>
  <c r="AA54" i="6"/>
  <c r="AB54" i="6"/>
  <c r="AC54" i="6"/>
  <c r="AJ54" i="6"/>
  <c r="L52" i="6"/>
  <c r="L53" i="6"/>
  <c r="L54" i="6"/>
  <c r="K52" i="6"/>
  <c r="K53" i="6"/>
  <c r="K54" i="6"/>
  <c r="J54" i="6"/>
  <c r="I54" i="6"/>
  <c r="N50" i="6"/>
  <c r="O50" i="6"/>
  <c r="P50" i="6"/>
  <c r="Q50" i="6"/>
  <c r="R50" i="6"/>
  <c r="S50" i="6"/>
  <c r="T50" i="6"/>
  <c r="U50" i="6"/>
  <c r="W50" i="6"/>
  <c r="X50" i="6"/>
  <c r="Y50" i="6"/>
  <c r="Z50" i="6"/>
  <c r="AA50" i="6"/>
  <c r="AB50" i="6"/>
  <c r="AC50" i="6"/>
  <c r="AJ50" i="6"/>
  <c r="L48" i="6"/>
  <c r="L49" i="6"/>
  <c r="L50" i="6"/>
  <c r="K48" i="6"/>
  <c r="K49" i="6"/>
  <c r="K50" i="6"/>
  <c r="J50" i="6"/>
  <c r="I50" i="6"/>
  <c r="N46" i="6"/>
  <c r="O46" i="6"/>
  <c r="P46" i="6"/>
  <c r="Q46" i="6"/>
  <c r="R46" i="6"/>
  <c r="S46" i="6"/>
  <c r="T46" i="6"/>
  <c r="U46" i="6"/>
  <c r="W46" i="6"/>
  <c r="X46" i="6"/>
  <c r="Y46" i="6"/>
  <c r="Z46" i="6"/>
  <c r="AA46" i="6"/>
  <c r="AB46" i="6"/>
  <c r="AC46" i="6"/>
  <c r="AJ46" i="6"/>
  <c r="L44" i="6"/>
  <c r="L45" i="6"/>
  <c r="L46" i="6"/>
  <c r="K44" i="6"/>
  <c r="K45" i="6"/>
  <c r="K46" i="6"/>
  <c r="J46" i="6"/>
  <c r="I46" i="6"/>
  <c r="O32" i="6"/>
  <c r="P32" i="6"/>
  <c r="Q32" i="6"/>
  <c r="R32" i="6"/>
  <c r="S32" i="6"/>
  <c r="T32" i="6"/>
  <c r="U32" i="6"/>
  <c r="W32" i="6"/>
  <c r="X32" i="6"/>
  <c r="Y32" i="6"/>
  <c r="Z32" i="6"/>
  <c r="AA32" i="6"/>
  <c r="AB32" i="6"/>
  <c r="AC32" i="6"/>
  <c r="AJ32" i="6"/>
  <c r="L30" i="6"/>
  <c r="L31" i="6"/>
  <c r="L32" i="6"/>
  <c r="K30" i="6"/>
  <c r="K31" i="6"/>
  <c r="K32" i="6"/>
  <c r="J32" i="6"/>
  <c r="I32" i="6"/>
  <c r="AJ35" i="6"/>
  <c r="L35" i="6"/>
  <c r="K35" i="6"/>
  <c r="AJ34" i="6"/>
  <c r="L34" i="6"/>
  <c r="K34" i="6"/>
  <c r="AJ33" i="6"/>
  <c r="L33" i="6"/>
  <c r="K33" i="6"/>
  <c r="AC28" i="6"/>
  <c r="AB28" i="6"/>
  <c r="AA28" i="6"/>
  <c r="Z28" i="6"/>
  <c r="Y28" i="6"/>
  <c r="X28" i="6"/>
  <c r="W28" i="6"/>
  <c r="U28" i="6"/>
  <c r="T28" i="6"/>
  <c r="S28" i="6"/>
  <c r="R28" i="6"/>
  <c r="Q28" i="6"/>
  <c r="P28" i="6"/>
  <c r="O28" i="6"/>
  <c r="N28" i="6"/>
  <c r="J28" i="6"/>
  <c r="J24" i="6"/>
  <c r="J20" i="6"/>
  <c r="J16" i="6"/>
  <c r="N24" i="6"/>
  <c r="O24" i="6"/>
  <c r="P24" i="6"/>
  <c r="Q24" i="6"/>
  <c r="R24" i="6"/>
  <c r="S24" i="6"/>
  <c r="T24" i="6"/>
  <c r="U24" i="6"/>
  <c r="W24" i="6"/>
  <c r="X24" i="6"/>
  <c r="Y24" i="6"/>
  <c r="Z24" i="6"/>
  <c r="AA24" i="6"/>
  <c r="AB24" i="6"/>
  <c r="AC24" i="6"/>
  <c r="AF24" i="6"/>
  <c r="AJ24" i="6"/>
  <c r="AG24" i="6"/>
  <c r="L22" i="6"/>
  <c r="L23" i="6"/>
  <c r="L24" i="6"/>
  <c r="K22" i="6"/>
  <c r="K23" i="6"/>
  <c r="K24" i="6"/>
  <c r="I24" i="6"/>
  <c r="AG20" i="6"/>
  <c r="AF20" i="6"/>
  <c r="AC20" i="6"/>
  <c r="AB20" i="6"/>
  <c r="AA20" i="6"/>
  <c r="Z20" i="6"/>
  <c r="Y20" i="6"/>
  <c r="X20" i="6"/>
  <c r="W20" i="6"/>
  <c r="U20" i="6"/>
  <c r="T20" i="6"/>
  <c r="S20" i="6"/>
  <c r="R20" i="6"/>
  <c r="Q20" i="6"/>
  <c r="P20" i="6"/>
  <c r="O20" i="6"/>
  <c r="N20" i="6"/>
  <c r="AG16" i="6"/>
  <c r="AF16" i="6"/>
  <c r="AC16" i="6"/>
  <c r="AB16" i="6"/>
  <c r="AA16" i="6"/>
  <c r="Z16" i="6"/>
  <c r="Y16" i="6"/>
  <c r="X16" i="6"/>
  <c r="W16" i="6"/>
  <c r="U16" i="6"/>
  <c r="T16" i="6"/>
  <c r="S16" i="6"/>
  <c r="R16" i="6"/>
  <c r="Q16" i="6"/>
  <c r="P16" i="6"/>
  <c r="O16" i="6"/>
  <c r="N16" i="6"/>
  <c r="AJ28" i="6"/>
  <c r="L26" i="6"/>
  <c r="L27" i="6"/>
  <c r="L28" i="6"/>
  <c r="K26" i="6"/>
  <c r="K27" i="6"/>
  <c r="K28" i="6"/>
  <c r="I28" i="6"/>
  <c r="L25" i="6"/>
  <c r="K25" i="6"/>
  <c r="I27" i="6"/>
  <c r="AJ27" i="6"/>
  <c r="AJ20" i="6"/>
  <c r="L18" i="6"/>
  <c r="L19" i="6"/>
  <c r="L20" i="6"/>
  <c r="K18" i="6"/>
  <c r="K19" i="6"/>
  <c r="K20" i="6"/>
  <c r="I20" i="6"/>
  <c r="L17" i="6"/>
  <c r="K17" i="6"/>
  <c r="L14" i="6"/>
  <c r="K14" i="6"/>
  <c r="L15" i="6"/>
  <c r="K15" i="6"/>
  <c r="K16" i="6"/>
  <c r="L16" i="6"/>
  <c r="AJ15" i="6"/>
  <c r="I15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N71" i="6"/>
  <c r="N39" i="6"/>
  <c r="N76" i="6"/>
  <c r="N72" i="6"/>
  <c r="N40" i="6"/>
  <c r="N77" i="6"/>
  <c r="N73" i="6"/>
  <c r="N78" i="6"/>
  <c r="N79" i="6"/>
  <c r="O71" i="6"/>
  <c r="O39" i="6"/>
  <c r="O76" i="6"/>
  <c r="O72" i="6"/>
  <c r="O40" i="6"/>
  <c r="O77" i="6"/>
  <c r="O73" i="6"/>
  <c r="O78" i="6"/>
  <c r="O79" i="6"/>
  <c r="P71" i="6"/>
  <c r="P39" i="6"/>
  <c r="P76" i="6"/>
  <c r="P72" i="6"/>
  <c r="P40" i="6"/>
  <c r="P77" i="6"/>
  <c r="P73" i="6"/>
  <c r="P78" i="6"/>
  <c r="P79" i="6"/>
  <c r="Q71" i="6"/>
  <c r="Q39" i="6"/>
  <c r="Q76" i="6"/>
  <c r="Q72" i="6"/>
  <c r="Q40" i="6"/>
  <c r="Q77" i="6"/>
  <c r="Q73" i="6"/>
  <c r="Q78" i="6"/>
  <c r="Q79" i="6"/>
  <c r="R71" i="6"/>
  <c r="R39" i="6"/>
  <c r="R76" i="6"/>
  <c r="R72" i="6"/>
  <c r="R40" i="6"/>
  <c r="R77" i="6"/>
  <c r="R73" i="6"/>
  <c r="R78" i="6"/>
  <c r="R79" i="6"/>
  <c r="S71" i="6"/>
  <c r="S39" i="6"/>
  <c r="S76" i="6"/>
  <c r="S72" i="6"/>
  <c r="S40" i="6"/>
  <c r="S77" i="6"/>
  <c r="S73" i="6"/>
  <c r="S78" i="6"/>
  <c r="S79" i="6"/>
  <c r="T71" i="6"/>
  <c r="T39" i="6"/>
  <c r="T76" i="6"/>
  <c r="T72" i="6"/>
  <c r="T40" i="6"/>
  <c r="T77" i="6"/>
  <c r="T73" i="6"/>
  <c r="T78" i="6"/>
  <c r="T79" i="6"/>
  <c r="U71" i="6"/>
  <c r="U39" i="6"/>
  <c r="U76" i="6"/>
  <c r="U72" i="6"/>
  <c r="U40" i="6"/>
  <c r="U77" i="6"/>
  <c r="U73" i="6"/>
  <c r="U78" i="6"/>
  <c r="U79" i="6"/>
  <c r="W71" i="6"/>
  <c r="W39" i="6"/>
  <c r="W76" i="6"/>
  <c r="W72" i="6"/>
  <c r="W40" i="6"/>
  <c r="W77" i="6"/>
  <c r="W73" i="6"/>
  <c r="W78" i="6"/>
  <c r="W79" i="6"/>
  <c r="X71" i="6"/>
  <c r="X39" i="6"/>
  <c r="X76" i="6"/>
  <c r="X72" i="6"/>
  <c r="X40" i="6"/>
  <c r="X77" i="6"/>
  <c r="X73" i="6"/>
  <c r="X78" i="6"/>
  <c r="X79" i="6"/>
  <c r="Y71" i="6"/>
  <c r="Y39" i="6"/>
  <c r="Y76" i="6"/>
  <c r="Y72" i="6"/>
  <c r="Y40" i="6"/>
  <c r="Y77" i="6"/>
  <c r="Y73" i="6"/>
  <c r="Y78" i="6"/>
  <c r="Y79" i="6"/>
  <c r="Z71" i="6"/>
  <c r="Z39" i="6"/>
  <c r="Z76" i="6"/>
  <c r="Z72" i="6"/>
  <c r="Z40" i="6"/>
  <c r="Z77" i="6"/>
  <c r="Z73" i="6"/>
  <c r="Z78" i="6"/>
  <c r="Z79" i="6"/>
  <c r="AA71" i="6"/>
  <c r="AA39" i="6"/>
  <c r="AA76" i="6"/>
  <c r="AA72" i="6"/>
  <c r="AA40" i="6"/>
  <c r="AA77" i="6"/>
  <c r="AA73" i="6"/>
  <c r="AA78" i="6"/>
  <c r="AA79" i="6"/>
  <c r="AB71" i="6"/>
  <c r="AB39" i="6"/>
  <c r="AB76" i="6"/>
  <c r="AB72" i="6"/>
  <c r="AB40" i="6"/>
  <c r="AB77" i="6"/>
  <c r="AB73" i="6"/>
  <c r="AB78" i="6"/>
  <c r="AB79" i="6"/>
  <c r="AC71" i="6"/>
  <c r="AC39" i="6"/>
  <c r="AC76" i="6"/>
  <c r="AC72" i="6"/>
  <c r="AC40" i="6"/>
  <c r="AC77" i="6"/>
  <c r="AC73" i="6"/>
  <c r="AC78" i="6"/>
  <c r="AC79" i="6"/>
  <c r="AF71" i="6"/>
  <c r="AF39" i="6"/>
  <c r="AF76" i="6"/>
  <c r="AF72" i="6"/>
  <c r="AF40" i="6"/>
  <c r="AF77" i="6"/>
  <c r="AF73" i="6"/>
  <c r="AF78" i="6"/>
  <c r="AF79" i="6"/>
  <c r="AJ79" i="6"/>
  <c r="AI71" i="6"/>
  <c r="AI39" i="6"/>
  <c r="AI76" i="6"/>
  <c r="AI72" i="6"/>
  <c r="AI40" i="6"/>
  <c r="AI77" i="6"/>
  <c r="AI73" i="6"/>
  <c r="AI41" i="6"/>
  <c r="AI78" i="6"/>
  <c r="AI79" i="6"/>
  <c r="AG71" i="6"/>
  <c r="AG39" i="6"/>
  <c r="AG76" i="6"/>
  <c r="AG72" i="6"/>
  <c r="AG40" i="6"/>
  <c r="AG77" i="6"/>
  <c r="AG73" i="6"/>
  <c r="AG78" i="6"/>
  <c r="AG79" i="6"/>
  <c r="L79" i="6"/>
  <c r="AJ78" i="6"/>
  <c r="L78" i="6"/>
  <c r="AJ77" i="6"/>
  <c r="L77" i="6"/>
  <c r="AJ76" i="6"/>
  <c r="L76" i="6"/>
  <c r="N75" i="6"/>
  <c r="O75" i="6"/>
  <c r="P75" i="6"/>
  <c r="Q75" i="6"/>
  <c r="R75" i="6"/>
  <c r="S75" i="6"/>
  <c r="T75" i="6"/>
  <c r="U75" i="6"/>
  <c r="W75" i="6"/>
  <c r="X75" i="6"/>
  <c r="Y75" i="6"/>
  <c r="Z75" i="6"/>
  <c r="AA75" i="6"/>
  <c r="AB75" i="6"/>
  <c r="AC75" i="6"/>
  <c r="AF75" i="6"/>
  <c r="AJ75" i="6"/>
  <c r="AI75" i="6"/>
  <c r="AG75" i="6"/>
  <c r="L75" i="6"/>
  <c r="AJ73" i="6"/>
  <c r="L73" i="6"/>
  <c r="AJ72" i="6"/>
  <c r="L72" i="6"/>
  <c r="AJ71" i="6"/>
  <c r="L71" i="6"/>
  <c r="AJ69" i="6"/>
  <c r="I69" i="6"/>
  <c r="AJ68" i="6"/>
  <c r="I68" i="6"/>
  <c r="AJ67" i="6"/>
  <c r="L67" i="6"/>
  <c r="K67" i="6"/>
  <c r="I67" i="6"/>
  <c r="AJ65" i="6"/>
  <c r="I65" i="6"/>
  <c r="AJ64" i="6"/>
  <c r="I64" i="6"/>
  <c r="AJ63" i="6"/>
  <c r="L63" i="6"/>
  <c r="K63" i="6"/>
  <c r="I63" i="6"/>
  <c r="AJ61" i="6"/>
  <c r="I61" i="6"/>
  <c r="AJ60" i="6"/>
  <c r="I60" i="6"/>
  <c r="AJ59" i="6"/>
  <c r="L59" i="6"/>
  <c r="K59" i="6"/>
  <c r="I59" i="6"/>
  <c r="AJ57" i="6"/>
  <c r="I57" i="6"/>
  <c r="AJ56" i="6"/>
  <c r="I56" i="6"/>
  <c r="AJ55" i="6"/>
  <c r="L55" i="6"/>
  <c r="K55" i="6"/>
  <c r="I55" i="6"/>
  <c r="AJ53" i="6"/>
  <c r="I53" i="6"/>
  <c r="AJ52" i="6"/>
  <c r="I52" i="6"/>
  <c r="AJ51" i="6"/>
  <c r="L51" i="6"/>
  <c r="K51" i="6"/>
  <c r="I51" i="6"/>
  <c r="AJ49" i="6"/>
  <c r="I49" i="6"/>
  <c r="AJ48" i="6"/>
  <c r="I48" i="6"/>
  <c r="AJ47" i="6"/>
  <c r="L47" i="6"/>
  <c r="K47" i="6"/>
  <c r="I47" i="6"/>
  <c r="AJ45" i="6"/>
  <c r="I45" i="6"/>
  <c r="AJ44" i="6"/>
  <c r="I44" i="6"/>
  <c r="AJ43" i="6"/>
  <c r="L43" i="6"/>
  <c r="K43" i="6"/>
  <c r="I43" i="6"/>
  <c r="N42" i="6"/>
  <c r="O42" i="6"/>
  <c r="P42" i="6"/>
  <c r="Q42" i="6"/>
  <c r="R42" i="6"/>
  <c r="S42" i="6"/>
  <c r="T42" i="6"/>
  <c r="U42" i="6"/>
  <c r="W42" i="6"/>
  <c r="X42" i="6"/>
  <c r="Y42" i="6"/>
  <c r="Z42" i="6"/>
  <c r="AA42" i="6"/>
  <c r="AB42" i="6"/>
  <c r="AC42" i="6"/>
  <c r="AF42" i="6"/>
  <c r="AJ42" i="6"/>
  <c r="AI42" i="6"/>
  <c r="AG42" i="6"/>
  <c r="L42" i="6"/>
  <c r="AJ41" i="6"/>
  <c r="L41" i="6"/>
  <c r="AJ40" i="6"/>
  <c r="L40" i="6"/>
  <c r="AJ39" i="6"/>
  <c r="L39" i="6"/>
  <c r="AJ38" i="6"/>
  <c r="L38" i="6"/>
  <c r="K38" i="6"/>
  <c r="AJ37" i="6"/>
  <c r="L37" i="6"/>
  <c r="K37" i="6"/>
  <c r="AJ36" i="6"/>
  <c r="L36" i="6"/>
  <c r="K36" i="6"/>
  <c r="AJ31" i="6"/>
  <c r="I31" i="6"/>
  <c r="AJ30" i="6"/>
  <c r="I30" i="6"/>
  <c r="AJ29" i="6"/>
  <c r="L29" i="6"/>
  <c r="K29" i="6"/>
  <c r="I29" i="6"/>
  <c r="AJ26" i="6"/>
  <c r="I26" i="6"/>
  <c r="AJ25" i="6"/>
  <c r="I25" i="6"/>
  <c r="AJ23" i="6"/>
  <c r="I23" i="6"/>
  <c r="AJ22" i="6"/>
  <c r="I22" i="6"/>
  <c r="AJ21" i="6"/>
  <c r="L21" i="6"/>
  <c r="K21" i="6"/>
  <c r="I21" i="6"/>
  <c r="AJ19" i="6"/>
  <c r="I19" i="6"/>
  <c r="AJ18" i="6"/>
  <c r="I18" i="6"/>
  <c r="AJ17" i="6"/>
  <c r="I17" i="6"/>
  <c r="AJ16" i="6"/>
  <c r="I16" i="6"/>
  <c r="AJ14" i="6"/>
  <c r="I14" i="6"/>
  <c r="AJ13" i="6"/>
  <c r="L13" i="6"/>
  <c r="K13" i="6"/>
  <c r="I13" i="6"/>
  <c r="AG10" i="6"/>
  <c r="AF10" i="6"/>
  <c r="AC10" i="6"/>
  <c r="AB10" i="6"/>
  <c r="AA10" i="6"/>
  <c r="Z10" i="6"/>
  <c r="Y10" i="6"/>
  <c r="X10" i="6"/>
  <c r="W10" i="6"/>
  <c r="U10" i="6"/>
  <c r="T10" i="6"/>
  <c r="S10" i="6"/>
  <c r="R10" i="6"/>
  <c r="Q10" i="6"/>
  <c r="P10" i="6"/>
  <c r="O10" i="6"/>
  <c r="N10" i="6"/>
  <c r="AF7" i="6"/>
  <c r="AG7" i="6"/>
  <c r="AH7" i="6"/>
  <c r="AI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I32" i="1"/>
  <c r="I31" i="1"/>
  <c r="I30" i="1"/>
  <c r="I28" i="1"/>
  <c r="I26" i="1"/>
  <c r="J24" i="1"/>
  <c r="G24" i="1"/>
  <c r="H24" i="1"/>
  <c r="I24" i="1"/>
  <c r="F24" i="1"/>
  <c r="I23" i="1"/>
  <c r="I21" i="1"/>
  <c r="J19" i="1"/>
  <c r="F19" i="1"/>
  <c r="H19" i="1"/>
  <c r="G19" i="1"/>
  <c r="I18" i="1"/>
  <c r="I16" i="1"/>
  <c r="I12" i="1"/>
  <c r="I10" i="1"/>
  <c r="I8" i="1"/>
  <c r="I6" i="1"/>
  <c r="I4" i="1"/>
</calcChain>
</file>

<file path=xl/sharedStrings.xml><?xml version="1.0" encoding="utf-8"?>
<sst xmlns="http://schemas.openxmlformats.org/spreadsheetml/2006/main" count="384" uniqueCount="171">
  <si>
    <t>UE</t>
  </si>
  <si>
    <t>Réf.</t>
  </si>
  <si>
    <t>Nom module</t>
  </si>
  <si>
    <t>Coef.</t>
  </si>
  <si>
    <t>Total</t>
  </si>
  <si>
    <t>CM</t>
  </si>
  <si>
    <t>TD</t>
  </si>
  <si>
    <t>TP</t>
  </si>
  <si>
    <t>Somme TD&amp;TP</t>
  </si>
  <si>
    <t>Étudiant</t>
  </si>
  <si>
    <t>Semestre 1</t>
  </si>
  <si>
    <t>UE11</t>
  </si>
  <si>
    <t>M1101</t>
  </si>
  <si>
    <t>Introduction aux systèmes informatiques</t>
  </si>
  <si>
    <t>M1102</t>
  </si>
  <si>
    <t>Introduction à l'algorithmique et à la programmation</t>
  </si>
  <si>
    <t>M1103</t>
  </si>
  <si>
    <t>Structures de données et algorithmes fondamentaux</t>
  </si>
  <si>
    <t>M1104</t>
  </si>
  <si>
    <t>Introduction aux bases de données</t>
  </si>
  <si>
    <t>M1105</t>
  </si>
  <si>
    <r>
      <t>Conception</t>
    </r>
    <r>
      <rPr>
        <sz val="9"/>
        <color theme="1"/>
        <rFont val="Arial"/>
      </rPr>
      <t xml:space="preserve"> </t>
    </r>
    <r>
      <rPr>
        <sz val="10"/>
        <color theme="1"/>
        <rFont val="Arial"/>
      </rPr>
      <t>de</t>
    </r>
    <r>
      <rPr>
        <sz val="9"/>
        <color theme="1"/>
        <rFont val="Arial"/>
      </rPr>
      <t xml:space="preserve"> </t>
    </r>
    <r>
      <rPr>
        <sz val="10"/>
        <color theme="1"/>
        <rFont val="Arial"/>
      </rPr>
      <t>documents</t>
    </r>
    <r>
      <rPr>
        <sz val="9"/>
        <color theme="1"/>
        <rFont val="Arial"/>
      </rPr>
      <t xml:space="preserve"> </t>
    </r>
    <r>
      <rPr>
        <sz val="10"/>
        <color theme="1"/>
        <rFont val="Arial"/>
      </rPr>
      <t>et</t>
    </r>
    <r>
      <rPr>
        <sz val="9"/>
        <color theme="1"/>
        <rFont val="Arial"/>
      </rPr>
      <t xml:space="preserve"> </t>
    </r>
    <r>
      <rPr>
        <sz val="10"/>
        <color theme="1"/>
        <rFont val="Arial"/>
      </rPr>
      <t>d’interfaces</t>
    </r>
    <r>
      <rPr>
        <sz val="9"/>
        <color theme="1"/>
        <rFont val="Arial"/>
      </rPr>
      <t xml:space="preserve"> </t>
    </r>
    <r>
      <rPr>
        <sz val="10"/>
        <color theme="1"/>
        <rFont val="Arial"/>
      </rPr>
      <t>numériques</t>
    </r>
  </si>
  <si>
    <t>M1106</t>
  </si>
  <si>
    <t>Projet tutoré – Découverte</t>
  </si>
  <si>
    <t>60 heures de travail personnel</t>
  </si>
  <si>
    <t>Total UE11</t>
  </si>
  <si>
    <t>UE12</t>
  </si>
  <si>
    <t>M1201</t>
  </si>
  <si>
    <t>Mathématiques discrètes</t>
  </si>
  <si>
    <t>M1202</t>
  </si>
  <si>
    <t>Algèbre linéaire</t>
  </si>
  <si>
    <t>Somme Math</t>
  </si>
  <si>
    <t>M1203</t>
  </si>
  <si>
    <t>Environnement économique</t>
  </si>
  <si>
    <t>M1204</t>
  </si>
  <si>
    <t>Fonctionnement des organisations</t>
  </si>
  <si>
    <t>Somme Gestion</t>
  </si>
  <si>
    <t>M1205</t>
  </si>
  <si>
    <t>Expression-Communication – Fondamentaux de la communication</t>
  </si>
  <si>
    <t>M1206</t>
  </si>
  <si>
    <t xml:space="preserve">Anglais et Informatique </t>
  </si>
  <si>
    <t>M1207</t>
  </si>
  <si>
    <t>PPP - Connaître le monde professionnel</t>
  </si>
  <si>
    <t>Total UE12</t>
  </si>
  <si>
    <t>Total Semestre 1</t>
  </si>
  <si>
    <t>2 sept.</t>
  </si>
  <si>
    <t>Année U</t>
  </si>
  <si>
    <t>Formation</t>
  </si>
  <si>
    <t>DUT</t>
  </si>
  <si>
    <t>Année étude</t>
  </si>
  <si>
    <t>Semestre</t>
  </si>
  <si>
    <t>S1T</t>
  </si>
  <si>
    <t>Période</t>
  </si>
  <si>
    <t>Septembre</t>
  </si>
  <si>
    <t>Octobre</t>
  </si>
  <si>
    <t>Novembre</t>
  </si>
  <si>
    <t>Décembre</t>
  </si>
  <si>
    <t>Janvier</t>
  </si>
  <si>
    <t>Somme</t>
  </si>
  <si>
    <t>C</t>
  </si>
  <si>
    <t>Bilan info</t>
  </si>
  <si>
    <t>total</t>
  </si>
  <si>
    <t>Maths discrètes</t>
  </si>
  <si>
    <t>PPP1</t>
  </si>
  <si>
    <t>Bilan CCC</t>
  </si>
  <si>
    <t>2012-13</t>
  </si>
  <si>
    <t>rentrée étudiants : lundi 2 septembre 2013,  9h</t>
  </si>
  <si>
    <t>Conception de documents et d’interfaces numériques</t>
  </si>
  <si>
    <t>PPN</t>
  </si>
  <si>
    <t>Prévu</t>
  </si>
  <si>
    <t xml:space="preserve">Anglais1
</t>
  </si>
  <si>
    <t>Nbre heures possibles</t>
  </si>
  <si>
    <t>vacances</t>
  </si>
  <si>
    <t>Différence</t>
  </si>
  <si>
    <t>nbre h/s</t>
  </si>
  <si>
    <t>S2T</t>
  </si>
  <si>
    <t>Jan</t>
  </si>
  <si>
    <t>Février</t>
  </si>
  <si>
    <t>Mars</t>
  </si>
  <si>
    <t>Avril</t>
  </si>
  <si>
    <t>Mai</t>
  </si>
  <si>
    <t>Juin</t>
  </si>
  <si>
    <t>Semestre 2</t>
  </si>
  <si>
    <t>UE21</t>
  </si>
  <si>
    <t>M2101</t>
  </si>
  <si>
    <t>Architecture et programmation des mécanismes de base d'un système informatique</t>
  </si>
  <si>
    <t>M2102</t>
  </si>
  <si>
    <t>Architecture des réseaux</t>
  </si>
  <si>
    <t>M2103</t>
  </si>
  <si>
    <t>Bases de la programmation orientée objet</t>
  </si>
  <si>
    <t>M2104</t>
  </si>
  <si>
    <t xml:space="preserve">Bases de la conception orientée objet </t>
  </si>
  <si>
    <t>M2105</t>
  </si>
  <si>
    <t>Introduction aux interfaces homme-machine (IHM)</t>
  </si>
  <si>
    <t>M2106</t>
  </si>
  <si>
    <t>Programmation et administration des bases de données</t>
  </si>
  <si>
    <t>M2107</t>
  </si>
  <si>
    <r>
      <t xml:space="preserve">Projet tutoré – </t>
    </r>
    <r>
      <rPr>
        <sz val="10"/>
        <color theme="1"/>
        <rFont val="Arial"/>
      </rPr>
      <t>Description et planification de projet</t>
    </r>
  </si>
  <si>
    <t>80 heures de travail personnel</t>
  </si>
  <si>
    <t>Total UE21</t>
  </si>
  <si>
    <t>UE22</t>
  </si>
  <si>
    <t>M2201</t>
  </si>
  <si>
    <t>Graphes et langages</t>
  </si>
  <si>
    <t>M2202</t>
  </si>
  <si>
    <t>Analyse et méthodes numériques</t>
  </si>
  <si>
    <t>M2203</t>
  </si>
  <si>
    <t>Environnement comptable, financier, juridique et social</t>
  </si>
  <si>
    <t>M2204</t>
  </si>
  <si>
    <t>Gestion de projet informatique</t>
  </si>
  <si>
    <t>M2205</t>
  </si>
  <si>
    <t>Expression-Communication – Communication, information et argumentation</t>
  </si>
  <si>
    <t>M2206</t>
  </si>
  <si>
    <t>Communiquer en anglais </t>
  </si>
  <si>
    <t>M2207</t>
  </si>
  <si>
    <t>PPP – Identifier ses compétences</t>
  </si>
  <si>
    <t>Total UE22</t>
  </si>
  <si>
    <t>Total Semestre 2</t>
  </si>
  <si>
    <t>Projet tutoré – Description et planification de projet</t>
  </si>
  <si>
    <t xml:space="preserve">PPP – Identifier ses compétences
</t>
  </si>
  <si>
    <t xml:space="preserve">Communiquer en anglais </t>
  </si>
  <si>
    <t>DS</t>
  </si>
  <si>
    <t>Coeff</t>
  </si>
  <si>
    <t>Resp.</t>
  </si>
  <si>
    <t>?</t>
  </si>
  <si>
    <t>moyenne</t>
  </si>
  <si>
    <t>TD&amp;TP</t>
  </si>
  <si>
    <t>X</t>
  </si>
  <si>
    <t xml:space="preserve">SIDI– </t>
  </si>
  <si>
    <t>diff</t>
  </si>
  <si>
    <t>vacataires</t>
  </si>
  <si>
    <t xml:space="preserve">DEP EA GR MJ </t>
  </si>
  <si>
    <t>DEP EA GR LB MJ</t>
  </si>
  <si>
    <t>EA MS RL MJ</t>
  </si>
  <si>
    <t>EA GR MAP MBF MS</t>
  </si>
  <si>
    <t>LBD</t>
  </si>
  <si>
    <t>MS</t>
  </si>
  <si>
    <t>NSD</t>
  </si>
  <si>
    <t>CJ</t>
  </si>
  <si>
    <t>DPO SAR</t>
  </si>
  <si>
    <t>TP&amp;TD</t>
  </si>
  <si>
    <t>GR</t>
  </si>
  <si>
    <t>NLT</t>
  </si>
  <si>
    <t>CDP GR RC MS</t>
  </si>
  <si>
    <t>GR MS</t>
  </si>
  <si>
    <t>DEP LB RL</t>
  </si>
  <si>
    <t xml:space="preserve">CJ 
</t>
  </si>
  <si>
    <t xml:space="preserve">MS </t>
  </si>
  <si>
    <t xml:space="preserve"> RL</t>
  </si>
  <si>
    <t xml:space="preserve">LB </t>
  </si>
  <si>
    <t>Gilles</t>
  </si>
  <si>
    <t>DPO/SAR</t>
  </si>
  <si>
    <t>Sergio S</t>
  </si>
  <si>
    <t>Communication/Expression</t>
  </si>
  <si>
    <t>NF</t>
  </si>
  <si>
    <t>MBF</t>
  </si>
  <si>
    <t>DH</t>
  </si>
  <si>
    <t>EXAMENS</t>
  </si>
  <si>
    <t xml:space="preserve">VERSION </t>
  </si>
  <si>
    <t xml:space="preserve"> MBF/DEP</t>
  </si>
  <si>
    <t>DEP NF MBF</t>
  </si>
  <si>
    <t>6 groupes de TD</t>
  </si>
  <si>
    <t xml:space="preserve">EA?
</t>
  </si>
  <si>
    <t>TUTORE</t>
  </si>
  <si>
    <t>examen</t>
  </si>
  <si>
    <t>MJ?</t>
  </si>
  <si>
    <t xml:space="preserve"> AT? DEP? LB?</t>
  </si>
  <si>
    <t xml:space="preserve"> AT? DEP? LB? Rl?</t>
  </si>
  <si>
    <t>LB? RL?</t>
  </si>
  <si>
    <t>LBD? MS?</t>
  </si>
  <si>
    <t>GA?</t>
  </si>
  <si>
    <t>3 groupes de 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</si>
</sst>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sz val="9"/>
      <color theme="1"/>
      <name val="Arial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sz val="12"/>
      <color indexed="62"/>
      <name val="Arial"/>
      <family val="2"/>
    </font>
    <font>
      <b/>
      <sz val="12"/>
      <color indexed="62"/>
      <name val="Arial"/>
      <family val="2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rgb="FF333399"/>
      <name val="Arial"/>
      <family val="2"/>
    </font>
    <font>
      <sz val="10"/>
      <color rgb="FF333399"/>
      <name val="Arial"/>
      <family val="2"/>
    </font>
    <font>
      <sz val="8"/>
      <name val="Calibri"/>
      <family val="2"/>
      <scheme val="minor"/>
    </font>
    <font>
      <sz val="12"/>
      <color rgb="FF0061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</fills>
  <borders count="7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804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6" fillId="16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8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3" borderId="13" xfId="0" applyFill="1" applyBorder="1"/>
    <xf numFmtId="0" fontId="3" fillId="3" borderId="8" xfId="0" applyFont="1" applyFill="1" applyBorder="1" applyAlignment="1">
      <alignment horizontal="right" vertical="center" wrapText="1"/>
    </xf>
    <xf numFmtId="0" fontId="1" fillId="3" borderId="13" xfId="0" applyFont="1" applyFill="1" applyBorder="1"/>
    <xf numFmtId="0" fontId="2" fillId="3" borderId="8" xfId="0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64" fontId="7" fillId="0" borderId="25" xfId="0" applyNumberFormat="1" applyFont="1" applyBorder="1" applyAlignment="1">
      <alignment horizontal="center" vertical="center" wrapText="1"/>
    </xf>
    <xf numFmtId="164" fontId="7" fillId="0" borderId="26" xfId="0" applyNumberFormat="1" applyFont="1" applyBorder="1" applyAlignment="1">
      <alignment horizontal="center" vertical="center" wrapText="1"/>
    </xf>
    <xf numFmtId="164" fontId="7" fillId="5" borderId="25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164" fontId="7" fillId="0" borderId="30" xfId="0" applyNumberFormat="1" applyFont="1" applyBorder="1" applyAlignment="1">
      <alignment horizontal="center" vertical="center" wrapText="1"/>
    </xf>
    <xf numFmtId="164" fontId="7" fillId="0" borderId="31" xfId="0" applyNumberFormat="1" applyFont="1" applyBorder="1" applyAlignment="1">
      <alignment horizontal="center" vertical="center" wrapText="1"/>
    </xf>
    <xf numFmtId="164" fontId="7" fillId="0" borderId="33" xfId="0" applyNumberFormat="1" applyFont="1" applyFill="1" applyBorder="1" applyAlignment="1">
      <alignment horizontal="center" vertical="center" wrapText="1"/>
    </xf>
    <xf numFmtId="164" fontId="7" fillId="0" borderId="33" xfId="0" applyNumberFormat="1" applyFont="1" applyBorder="1" applyAlignment="1">
      <alignment horizontal="center" vertical="center" wrapText="1"/>
    </xf>
    <xf numFmtId="164" fontId="10" fillId="6" borderId="34" xfId="0" applyNumberFormat="1" applyFont="1" applyFill="1" applyBorder="1" applyAlignment="1">
      <alignment horizontal="center" vertical="center" wrapText="1"/>
    </xf>
    <xf numFmtId="0" fontId="6" fillId="0" borderId="35" xfId="0" applyFont="1" applyBorder="1" applyAlignment="1">
      <alignment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2" fontId="7" fillId="0" borderId="38" xfId="0" applyNumberFormat="1" applyFont="1" applyBorder="1" applyAlignment="1">
      <alignment horizontal="center" vertical="center" wrapText="1"/>
    </xf>
    <xf numFmtId="2" fontId="10" fillId="6" borderId="39" xfId="0" applyNumberFormat="1" applyFont="1" applyFill="1" applyBorder="1" applyAlignment="1">
      <alignment horizontal="center" vertical="center" wrapText="1"/>
    </xf>
    <xf numFmtId="2" fontId="6" fillId="0" borderId="40" xfId="0" applyNumberFormat="1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164" fontId="7" fillId="0" borderId="46" xfId="0" applyNumberFormat="1" applyFont="1" applyBorder="1" applyAlignment="1">
      <alignment horizontal="center" vertical="center" wrapText="1"/>
    </xf>
    <xf numFmtId="2" fontId="7" fillId="0" borderId="46" xfId="0" applyNumberFormat="1" applyFont="1" applyBorder="1" applyAlignment="1">
      <alignment horizontal="center" vertical="center" wrapText="1"/>
    </xf>
    <xf numFmtId="164" fontId="10" fillId="6" borderId="21" xfId="0" applyNumberFormat="1" applyFont="1" applyFill="1" applyBorder="1" applyAlignment="1">
      <alignment horizontal="center" vertical="center" wrapText="1"/>
    </xf>
    <xf numFmtId="164" fontId="10" fillId="6" borderId="46" xfId="0" applyNumberFormat="1" applyFont="1" applyFill="1" applyBorder="1" applyAlignment="1">
      <alignment horizontal="center" vertical="center" wrapText="1"/>
    </xf>
    <xf numFmtId="2" fontId="6" fillId="0" borderId="47" xfId="0" applyNumberFormat="1" applyFont="1" applyBorder="1" applyAlignment="1">
      <alignment vertical="center" wrapText="1"/>
    </xf>
    <xf numFmtId="0" fontId="6" fillId="7" borderId="29" xfId="0" applyFont="1" applyFill="1" applyBorder="1" applyAlignment="1">
      <alignment vertical="center" wrapText="1"/>
    </xf>
    <xf numFmtId="2" fontId="6" fillId="7" borderId="30" xfId="0" applyNumberFormat="1" applyFont="1" applyFill="1" applyBorder="1" applyAlignment="1">
      <alignment horizontal="center" vertical="center" wrapText="1"/>
    </xf>
    <xf numFmtId="2" fontId="6" fillId="0" borderId="48" xfId="0" applyNumberFormat="1" applyFont="1" applyBorder="1" applyAlignment="1">
      <alignment vertical="center" wrapText="1"/>
    </xf>
    <xf numFmtId="0" fontId="6" fillId="7" borderId="37" xfId="0" applyFont="1" applyFill="1" applyBorder="1" applyAlignment="1">
      <alignment vertical="center" wrapText="1"/>
    </xf>
    <xf numFmtId="2" fontId="6" fillId="7" borderId="13" xfId="0" applyNumberFormat="1" applyFont="1" applyFill="1" applyBorder="1" applyAlignment="1">
      <alignment horizontal="center" vertical="center" wrapText="1"/>
    </xf>
    <xf numFmtId="2" fontId="6" fillId="7" borderId="43" xfId="0" applyNumberFormat="1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vertical="center" wrapText="1"/>
    </xf>
    <xf numFmtId="2" fontId="6" fillId="7" borderId="49" xfId="0" applyNumberFormat="1" applyFont="1" applyFill="1" applyBorder="1" applyAlignment="1">
      <alignment horizontal="center" vertical="center" wrapText="1"/>
    </xf>
    <xf numFmtId="2" fontId="6" fillId="7" borderId="23" xfId="0" applyNumberFormat="1" applyFont="1" applyFill="1" applyBorder="1" applyAlignment="1">
      <alignment horizontal="center" vertical="center" wrapText="1"/>
    </xf>
    <xf numFmtId="2" fontId="6" fillId="7" borderId="46" xfId="0" applyNumberFormat="1" applyFont="1" applyFill="1" applyBorder="1" applyAlignment="1">
      <alignment horizontal="center" vertical="center" wrapText="1"/>
    </xf>
    <xf numFmtId="2" fontId="6" fillId="0" borderId="51" xfId="0" applyNumberFormat="1" applyFont="1" applyBorder="1" applyAlignment="1">
      <alignment vertical="center" wrapText="1"/>
    </xf>
    <xf numFmtId="0" fontId="6" fillId="8" borderId="52" xfId="0" applyFont="1" applyFill="1" applyBorder="1" applyAlignment="1">
      <alignment vertical="center" wrapText="1"/>
    </xf>
    <xf numFmtId="2" fontId="6" fillId="8" borderId="53" xfId="0" applyNumberFormat="1" applyFont="1" applyFill="1" applyBorder="1" applyAlignment="1">
      <alignment horizontal="center" vertical="center" wrapText="1"/>
    </xf>
    <xf numFmtId="2" fontId="6" fillId="8" borderId="54" xfId="0" applyNumberFormat="1" applyFont="1" applyFill="1" applyBorder="1" applyAlignment="1">
      <alignment horizontal="center" vertical="center" wrapText="1"/>
    </xf>
    <xf numFmtId="2" fontId="6" fillId="8" borderId="30" xfId="0" applyNumberFormat="1" applyFont="1" applyFill="1" applyBorder="1" applyAlignment="1">
      <alignment horizontal="center" vertical="center" wrapText="1"/>
    </xf>
    <xf numFmtId="2" fontId="6" fillId="0" borderId="35" xfId="0" applyNumberFormat="1" applyFont="1" applyBorder="1" applyAlignment="1">
      <alignment vertical="center" wrapText="1"/>
    </xf>
    <xf numFmtId="0" fontId="6" fillId="8" borderId="37" xfId="0" applyFont="1" applyFill="1" applyBorder="1" applyAlignment="1">
      <alignment vertical="center" wrapText="1"/>
    </xf>
    <xf numFmtId="2" fontId="6" fillId="8" borderId="13" xfId="0" applyNumberFormat="1" applyFont="1" applyFill="1" applyBorder="1" applyAlignment="1">
      <alignment horizontal="center" vertical="center" wrapText="1"/>
    </xf>
    <xf numFmtId="2" fontId="6" fillId="8" borderId="38" xfId="0" applyNumberFormat="1" applyFont="1" applyFill="1" applyBorder="1" applyAlignment="1">
      <alignment horizontal="center" vertical="center" wrapText="1"/>
    </xf>
    <xf numFmtId="2" fontId="7" fillId="0" borderId="11" xfId="0" applyNumberFormat="1" applyFont="1" applyBorder="1" applyAlignment="1">
      <alignment vertical="center" wrapText="1"/>
    </xf>
    <xf numFmtId="2" fontId="7" fillId="0" borderId="24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2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2" fontId="6" fillId="0" borderId="18" xfId="0" applyNumberFormat="1" applyFont="1" applyFill="1" applyBorder="1" applyAlignment="1">
      <alignment horizontal="center" vertical="center" wrapText="1"/>
    </xf>
    <xf numFmtId="0" fontId="6" fillId="8" borderId="50" xfId="0" applyFont="1" applyFill="1" applyBorder="1" applyAlignment="1">
      <alignment vertical="center" wrapText="1"/>
    </xf>
    <xf numFmtId="2" fontId="6" fillId="8" borderId="49" xfId="0" applyNumberFormat="1" applyFont="1" applyFill="1" applyBorder="1" applyAlignment="1">
      <alignment horizontal="center" vertical="center" wrapText="1"/>
    </xf>
    <xf numFmtId="2" fontId="6" fillId="8" borderId="23" xfId="0" applyNumberFormat="1" applyFont="1" applyFill="1" applyBorder="1" applyAlignment="1">
      <alignment horizontal="center" vertical="center" wrapText="1"/>
    </xf>
    <xf numFmtId="2" fontId="7" fillId="10" borderId="46" xfId="0" applyNumberFormat="1" applyFont="1" applyFill="1" applyBorder="1" applyAlignment="1">
      <alignment horizontal="center" vertical="center" wrapText="1"/>
    </xf>
    <xf numFmtId="164" fontId="7" fillId="10" borderId="27" xfId="0" applyNumberFormat="1" applyFont="1" applyFill="1" applyBorder="1" applyAlignment="1">
      <alignment horizontal="center" vertical="center" wrapText="1"/>
    </xf>
    <xf numFmtId="2" fontId="7" fillId="10" borderId="24" xfId="0" applyNumberFormat="1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 wrapText="1"/>
    </xf>
    <xf numFmtId="2" fontId="6" fillId="7" borderId="20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center" vertical="center" wrapText="1"/>
    </xf>
    <xf numFmtId="2" fontId="6" fillId="7" borderId="33" xfId="0" applyNumberFormat="1" applyFont="1" applyFill="1" applyBorder="1" applyAlignment="1">
      <alignment horizontal="center" vertical="center" wrapText="1"/>
    </xf>
    <xf numFmtId="2" fontId="6" fillId="7" borderId="22" xfId="0" applyNumberFormat="1" applyFont="1" applyFill="1" applyBorder="1" applyAlignment="1">
      <alignment horizontal="center" vertical="center" wrapText="1"/>
    </xf>
    <xf numFmtId="2" fontId="6" fillId="8" borderId="33" xfId="0" applyNumberFormat="1" applyFont="1" applyFill="1" applyBorder="1" applyAlignment="1">
      <alignment horizontal="center" vertical="center" wrapText="1"/>
    </xf>
    <xf numFmtId="2" fontId="6" fillId="8" borderId="43" xfId="0" applyNumberFormat="1" applyFont="1" applyFill="1" applyBorder="1" applyAlignment="1">
      <alignment horizontal="center" vertical="center" wrapText="1"/>
    </xf>
    <xf numFmtId="2" fontId="6" fillId="8" borderId="19" xfId="0" applyNumberFormat="1" applyFont="1" applyFill="1" applyBorder="1" applyAlignment="1">
      <alignment horizontal="center" vertical="center" wrapText="1"/>
    </xf>
    <xf numFmtId="164" fontId="10" fillId="6" borderId="30" xfId="0" applyNumberFormat="1" applyFont="1" applyFill="1" applyBorder="1" applyAlignment="1">
      <alignment horizontal="center" vertical="center" wrapText="1"/>
    </xf>
    <xf numFmtId="2" fontId="10" fillId="6" borderId="13" xfId="0" applyNumberFormat="1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vertical="center" wrapText="1"/>
    </xf>
    <xf numFmtId="0" fontId="6" fillId="7" borderId="43" xfId="0" applyFont="1" applyFill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6" fillId="0" borderId="35" xfId="0" applyFont="1" applyFill="1" applyBorder="1" applyAlignment="1">
      <alignment horizontal="center" vertical="center" wrapText="1"/>
    </xf>
    <xf numFmtId="2" fontId="6" fillId="0" borderId="40" xfId="0" applyNumberFormat="1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40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7" borderId="3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2" fontId="6" fillId="0" borderId="39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0" borderId="24" xfId="0" applyNumberFormat="1" applyFont="1" applyBorder="1" applyAlignment="1">
      <alignment vertical="center" wrapText="1"/>
    </xf>
    <xf numFmtId="2" fontId="6" fillId="0" borderId="34" xfId="0" applyNumberFormat="1" applyFont="1" applyFill="1" applyBorder="1" applyAlignment="1">
      <alignment horizontal="center" vertical="center" wrapText="1"/>
    </xf>
    <xf numFmtId="2" fontId="6" fillId="0" borderId="48" xfId="0" applyNumberFormat="1" applyFont="1" applyFill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2" fontId="7" fillId="0" borderId="31" xfId="0" applyNumberFormat="1" applyFont="1" applyBorder="1" applyAlignment="1">
      <alignment horizontal="center" vertical="center" wrapText="1"/>
    </xf>
    <xf numFmtId="2" fontId="10" fillId="6" borderId="30" xfId="0" applyNumberFormat="1" applyFont="1" applyFill="1" applyBorder="1" applyAlignment="1">
      <alignment horizontal="center" vertical="center" wrapText="1"/>
    </xf>
    <xf numFmtId="2" fontId="10" fillId="6" borderId="34" xfId="0" applyNumberFormat="1" applyFont="1" applyFill="1" applyBorder="1" applyAlignment="1">
      <alignment horizontal="center" vertical="center" wrapText="1"/>
    </xf>
    <xf numFmtId="2" fontId="6" fillId="0" borderId="21" xfId="0" applyNumberFormat="1" applyFont="1" applyFill="1" applyBorder="1" applyAlignment="1">
      <alignment horizontal="center" vertical="center" wrapText="1"/>
    </xf>
    <xf numFmtId="2" fontId="6" fillId="0" borderId="47" xfId="0" applyNumberFormat="1" applyFont="1" applyFill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 vertical="center" wrapText="1"/>
    </xf>
    <xf numFmtId="0" fontId="0" fillId="0" borderId="6" xfId="0" applyBorder="1"/>
    <xf numFmtId="0" fontId="6" fillId="0" borderId="30" xfId="0" applyFont="1" applyBorder="1" applyAlignment="1">
      <alignment vertical="center" wrapText="1"/>
    </xf>
    <xf numFmtId="164" fontId="10" fillId="6" borderId="33" xfId="0" applyNumberFormat="1" applyFont="1" applyFill="1" applyBorder="1" applyAlignment="1">
      <alignment horizontal="center" vertical="center" wrapText="1"/>
    </xf>
    <xf numFmtId="2" fontId="7" fillId="0" borderId="30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2" fontId="7" fillId="0" borderId="49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164" fontId="10" fillId="6" borderId="49" xfId="0" applyNumberFormat="1" applyFont="1" applyFill="1" applyBorder="1" applyAlignment="1">
      <alignment horizontal="center" vertical="center" wrapText="1"/>
    </xf>
    <xf numFmtId="164" fontId="10" fillId="6" borderId="18" xfId="0" applyNumberFormat="1" applyFont="1" applyFill="1" applyBorder="1" applyAlignment="1">
      <alignment horizontal="center" vertical="center" wrapText="1"/>
    </xf>
    <xf numFmtId="0" fontId="0" fillId="0" borderId="21" xfId="0" applyBorder="1"/>
    <xf numFmtId="0" fontId="6" fillId="7" borderId="50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vertical="center" wrapText="1"/>
    </xf>
    <xf numFmtId="2" fontId="6" fillId="7" borderId="19" xfId="0" applyNumberFormat="1" applyFont="1" applyFill="1" applyBorder="1" applyAlignment="1">
      <alignment horizontal="center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vertical="center" wrapText="1"/>
    </xf>
    <xf numFmtId="2" fontId="6" fillId="7" borderId="21" xfId="0" applyNumberFormat="1" applyFont="1" applyFill="1" applyBorder="1" applyAlignment="1">
      <alignment horizontal="center" vertical="center" wrapText="1"/>
    </xf>
    <xf numFmtId="2" fontId="7" fillId="0" borderId="49" xfId="0" applyNumberFormat="1" applyFont="1" applyFill="1" applyBorder="1" applyAlignment="1">
      <alignment horizontal="center" vertical="center" wrapText="1"/>
    </xf>
    <xf numFmtId="2" fontId="7" fillId="0" borderId="23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2" fontId="7" fillId="0" borderId="57" xfId="0" applyNumberFormat="1" applyFont="1" applyBorder="1" applyAlignment="1">
      <alignment horizontal="center" vertical="center" wrapText="1"/>
    </xf>
    <xf numFmtId="2" fontId="7" fillId="0" borderId="32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164" fontId="7" fillId="5" borderId="27" xfId="0" applyNumberFormat="1" applyFont="1" applyFill="1" applyBorder="1" applyAlignment="1">
      <alignment horizontal="center" vertical="center" wrapText="1"/>
    </xf>
    <xf numFmtId="164" fontId="7" fillId="6" borderId="57" xfId="0" applyNumberFormat="1" applyFont="1" applyFill="1" applyBorder="1" applyAlignment="1">
      <alignment horizontal="center" vertical="center" wrapText="1"/>
    </xf>
    <xf numFmtId="2" fontId="7" fillId="7" borderId="30" xfId="0" applyNumberFormat="1" applyFont="1" applyFill="1" applyBorder="1" applyAlignment="1">
      <alignment horizontal="center" vertical="center" wrapText="1"/>
    </xf>
    <xf numFmtId="2" fontId="7" fillId="7" borderId="13" xfId="0" applyNumberFormat="1" applyFont="1" applyFill="1" applyBorder="1" applyAlignment="1">
      <alignment horizontal="center" vertical="center" wrapText="1"/>
    </xf>
    <xf numFmtId="2" fontId="7" fillId="7" borderId="49" xfId="0" applyNumberFormat="1" applyFont="1" applyFill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0" fontId="0" fillId="0" borderId="0" xfId="0" applyBorder="1"/>
    <xf numFmtId="2" fontId="14" fillId="0" borderId="49" xfId="0" applyNumberFormat="1" applyFont="1" applyBorder="1" applyAlignment="1">
      <alignment horizontal="center" vertical="center" wrapText="1"/>
    </xf>
    <xf numFmtId="2" fontId="14" fillId="0" borderId="19" xfId="0" applyNumberFormat="1" applyFont="1" applyBorder="1" applyAlignment="1">
      <alignment horizontal="center" vertical="center" wrapText="1"/>
    </xf>
    <xf numFmtId="2" fontId="6" fillId="0" borderId="51" xfId="0" applyNumberFormat="1" applyFont="1" applyFill="1" applyBorder="1" applyAlignment="1">
      <alignment horizontal="center" vertical="center" wrapText="1"/>
    </xf>
    <xf numFmtId="2" fontId="10" fillId="6" borderId="49" xfId="0" applyNumberFormat="1" applyFont="1" applyFill="1" applyBorder="1" applyAlignment="1">
      <alignment horizontal="center" vertical="center" wrapText="1"/>
    </xf>
    <xf numFmtId="164" fontId="10" fillId="6" borderId="19" xfId="0" applyNumberFormat="1" applyFont="1" applyFill="1" applyBorder="1" applyAlignment="1">
      <alignment horizontal="center" vertical="center" wrapText="1"/>
    </xf>
    <xf numFmtId="2" fontId="10" fillId="6" borderId="18" xfId="0" applyNumberFormat="1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wrapText="1"/>
    </xf>
    <xf numFmtId="0" fontId="6" fillId="7" borderId="4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2" fontId="7" fillId="10" borderId="16" xfId="0" applyNumberFormat="1" applyFont="1" applyFill="1" applyBorder="1" applyAlignment="1">
      <alignment horizontal="center" vertical="center" wrapText="1"/>
    </xf>
    <xf numFmtId="2" fontId="7" fillId="10" borderId="32" xfId="0" applyNumberFormat="1" applyFont="1" applyFill="1" applyBorder="1" applyAlignment="1">
      <alignment horizontal="center" vertical="center" wrapText="1"/>
    </xf>
    <xf numFmtId="2" fontId="7" fillId="10" borderId="57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51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2" fontId="7" fillId="12" borderId="27" xfId="0" applyNumberFormat="1" applyFont="1" applyFill="1" applyBorder="1" applyAlignment="1">
      <alignment horizontal="center" vertical="center" wrapText="1"/>
    </xf>
    <xf numFmtId="2" fontId="14" fillId="0" borderId="32" xfId="0" applyNumberFormat="1" applyFont="1" applyBorder="1" applyAlignment="1">
      <alignment horizontal="center" vertical="center" wrapText="1"/>
    </xf>
    <xf numFmtId="2" fontId="7" fillId="0" borderId="67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right" vertical="top" wrapText="1"/>
    </xf>
    <xf numFmtId="0" fontId="0" fillId="3" borderId="13" xfId="0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3" fillId="4" borderId="8" xfId="0" applyFont="1" applyFill="1" applyBorder="1" applyAlignment="1">
      <alignment horizontal="right" vertical="top" wrapText="1"/>
    </xf>
    <xf numFmtId="0" fontId="2" fillId="4" borderId="8" xfId="0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0" fontId="6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6" fillId="0" borderId="0" xfId="0" applyNumberFormat="1" applyFont="1" applyFill="1" applyBorder="1" applyAlignment="1">
      <alignment horizontal="center" vertical="center" wrapText="1"/>
    </xf>
    <xf numFmtId="2" fontId="6" fillId="0" borderId="59" xfId="0" applyNumberFormat="1" applyFont="1" applyFill="1" applyBorder="1" applyAlignment="1">
      <alignment horizontal="center" vertical="center" wrapText="1"/>
    </xf>
    <xf numFmtId="2" fontId="7" fillId="10" borderId="25" xfId="0" applyNumberFormat="1" applyFont="1" applyFill="1" applyBorder="1" applyAlignment="1">
      <alignment horizontal="center" vertical="center" wrapText="1"/>
    </xf>
    <xf numFmtId="2" fontId="7" fillId="0" borderId="46" xfId="0" applyNumberFormat="1" applyFont="1" applyBorder="1" applyAlignment="1">
      <alignment horizontal="left" vertical="center" wrapText="1"/>
    </xf>
    <xf numFmtId="2" fontId="7" fillId="0" borderId="22" xfId="0" applyNumberFormat="1" applyFont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64" xfId="0" applyNumberFormat="1" applyFont="1" applyFill="1" applyBorder="1" applyAlignment="1">
      <alignment horizontal="center" vertical="center" wrapText="1"/>
    </xf>
    <xf numFmtId="0" fontId="7" fillId="0" borderId="70" xfId="0" applyFont="1" applyBorder="1" applyAlignment="1">
      <alignment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0" fillId="0" borderId="39" xfId="0" applyBorder="1"/>
    <xf numFmtId="2" fontId="7" fillId="10" borderId="49" xfId="0" applyNumberFormat="1" applyFont="1" applyFill="1" applyBorder="1" applyAlignment="1">
      <alignment horizontal="center" vertical="center" wrapText="1"/>
    </xf>
    <xf numFmtId="2" fontId="14" fillId="0" borderId="49" xfId="0" quotePrefix="1" applyNumberFormat="1" applyFont="1" applyBorder="1" applyAlignment="1">
      <alignment horizontal="center" vertical="center" wrapText="1"/>
    </xf>
    <xf numFmtId="0" fontId="0" fillId="0" borderId="18" xfId="0" applyBorder="1"/>
    <xf numFmtId="0" fontId="6" fillId="0" borderId="6" xfId="0" applyFont="1" applyFill="1" applyBorder="1" applyAlignment="1">
      <alignment horizontal="center" vertical="center" wrapText="1"/>
    </xf>
    <xf numFmtId="164" fontId="7" fillId="0" borderId="57" xfId="0" applyNumberFormat="1" applyFont="1" applyBorder="1" applyAlignment="1">
      <alignment horizontal="center" vertical="center" wrapText="1"/>
    </xf>
    <xf numFmtId="164" fontId="7" fillId="0" borderId="57" xfId="0" applyNumberFormat="1" applyFont="1" applyFill="1" applyBorder="1" applyAlignment="1">
      <alignment horizontal="center" vertical="center" wrapText="1"/>
    </xf>
    <xf numFmtId="2" fontId="7" fillId="0" borderId="70" xfId="0" applyNumberFormat="1" applyFont="1" applyBorder="1" applyAlignment="1">
      <alignment horizontal="center" vertical="center" wrapText="1"/>
    </xf>
    <xf numFmtId="164" fontId="10" fillId="6" borderId="70" xfId="0" applyNumberFormat="1" applyFont="1" applyFill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 wrapText="1"/>
    </xf>
    <xf numFmtId="164" fontId="7" fillId="0" borderId="49" xfId="0" applyNumberFormat="1" applyFont="1" applyFill="1" applyBorder="1" applyAlignment="1">
      <alignment horizontal="center" vertical="center" wrapText="1"/>
    </xf>
    <xf numFmtId="2" fontId="6" fillId="0" borderId="58" xfId="0" applyNumberFormat="1" applyFont="1" applyBorder="1" applyAlignment="1">
      <alignment vertical="center" wrapText="1"/>
    </xf>
    <xf numFmtId="2" fontId="7" fillId="0" borderId="49" xfId="0" quotePrefix="1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vertical="center" wrapText="1"/>
    </xf>
    <xf numFmtId="0" fontId="1" fillId="10" borderId="25" xfId="0" applyFont="1" applyFill="1" applyBorder="1" applyAlignment="1">
      <alignment horizontal="center"/>
    </xf>
    <xf numFmtId="0" fontId="6" fillId="10" borderId="69" xfId="0" applyFont="1" applyFill="1" applyBorder="1" applyAlignment="1">
      <alignment horizontal="center" vertical="center" wrapText="1"/>
    </xf>
    <xf numFmtId="0" fontId="0" fillId="0" borderId="4" xfId="0" applyBorder="1"/>
    <xf numFmtId="0" fontId="6" fillId="8" borderId="71" xfId="0" applyFont="1" applyFill="1" applyBorder="1" applyAlignment="1">
      <alignment horizontal="center" vertical="center" wrapText="1"/>
    </xf>
    <xf numFmtId="0" fontId="6" fillId="8" borderId="61" xfId="0" applyFont="1" applyFill="1" applyBorder="1" applyAlignment="1">
      <alignment horizontal="center" vertical="center" wrapText="1"/>
    </xf>
    <xf numFmtId="0" fontId="6" fillId="8" borderId="45" xfId="0" applyFont="1" applyFill="1" applyBorder="1" applyAlignment="1">
      <alignment vertical="center" wrapText="1"/>
    </xf>
    <xf numFmtId="2" fontId="6" fillId="8" borderId="46" xfId="0" applyNumberFormat="1" applyFont="1" applyFill="1" applyBorder="1" applyAlignment="1">
      <alignment horizontal="center" vertical="center" wrapText="1"/>
    </xf>
    <xf numFmtId="2" fontId="6" fillId="8" borderId="20" xfId="0" applyNumberFormat="1" applyFont="1" applyFill="1" applyBorder="1" applyAlignment="1">
      <alignment horizontal="center" vertical="center" wrapText="1"/>
    </xf>
    <xf numFmtId="2" fontId="6" fillId="8" borderId="22" xfId="0" applyNumberFormat="1" applyFont="1" applyFill="1" applyBorder="1" applyAlignment="1">
      <alignment horizontal="center" vertical="center" wrapText="1"/>
    </xf>
    <xf numFmtId="2" fontId="7" fillId="0" borderId="72" xfId="0" applyNumberFormat="1" applyFont="1" applyBorder="1" applyAlignment="1">
      <alignment horizontal="center" vertical="center" wrapText="1"/>
    </xf>
    <xf numFmtId="2" fontId="7" fillId="0" borderId="31" xfId="0" applyNumberFormat="1" applyFont="1" applyFill="1" applyBorder="1" applyAlignment="1">
      <alignment horizontal="center" vertical="center" wrapText="1"/>
    </xf>
    <xf numFmtId="2" fontId="7" fillId="7" borderId="31" xfId="0" applyNumberFormat="1" applyFont="1" applyFill="1" applyBorder="1" applyAlignment="1">
      <alignment horizontal="center" vertical="center" wrapText="1"/>
    </xf>
    <xf numFmtId="2" fontId="7" fillId="7" borderId="38" xfId="0" applyNumberFormat="1" applyFont="1" applyFill="1" applyBorder="1" applyAlignment="1">
      <alignment horizontal="center" vertical="center" wrapText="1"/>
    </xf>
    <xf numFmtId="2" fontId="7" fillId="7" borderId="23" xfId="0" applyNumberFormat="1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2" fontId="14" fillId="0" borderId="18" xfId="0" applyNumberFormat="1" applyFont="1" applyBorder="1" applyAlignment="1">
      <alignment horizontal="center" vertical="center" wrapText="1"/>
    </xf>
    <xf numFmtId="2" fontId="6" fillId="8" borderId="31" xfId="0" applyNumberFormat="1" applyFont="1" applyFill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2" fontId="7" fillId="0" borderId="43" xfId="0" applyNumberFormat="1" applyFont="1" applyBorder="1" applyAlignment="1">
      <alignment horizontal="center" vertical="center" wrapText="1"/>
    </xf>
    <xf numFmtId="2" fontId="7" fillId="0" borderId="33" xfId="0" applyNumberFormat="1" applyFont="1" applyFill="1" applyBorder="1" applyAlignment="1">
      <alignment horizontal="center" vertical="center" wrapText="1"/>
    </xf>
    <xf numFmtId="2" fontId="7" fillId="7" borderId="33" xfId="0" applyNumberFormat="1" applyFont="1" applyFill="1" applyBorder="1" applyAlignment="1">
      <alignment horizontal="center" vertical="center" wrapText="1"/>
    </xf>
    <xf numFmtId="2" fontId="7" fillId="7" borderId="43" xfId="0" applyNumberFormat="1" applyFont="1" applyFill="1" applyBorder="1" applyAlignment="1">
      <alignment horizontal="center" vertical="center" wrapText="1"/>
    </xf>
    <xf numFmtId="2" fontId="7" fillId="7" borderId="19" xfId="0" applyNumberFormat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2" fontId="7" fillId="10" borderId="9" xfId="0" applyNumberFormat="1" applyFont="1" applyFill="1" applyBorder="1" applyAlignment="1">
      <alignment horizontal="center" vertical="center" wrapText="1"/>
    </xf>
    <xf numFmtId="2" fontId="7" fillId="10" borderId="10" xfId="0" applyNumberFormat="1" applyFont="1" applyFill="1" applyBorder="1" applyAlignment="1">
      <alignment horizontal="center" vertical="center" wrapText="1"/>
    </xf>
    <xf numFmtId="2" fontId="7" fillId="10" borderId="11" xfId="0" applyNumberFormat="1" applyFont="1" applyFill="1" applyBorder="1" applyAlignment="1">
      <alignment horizontal="center" vertical="center" wrapText="1"/>
    </xf>
    <xf numFmtId="164" fontId="7" fillId="0" borderId="34" xfId="0" applyNumberFormat="1" applyFont="1" applyFill="1" applyBorder="1" applyAlignment="1">
      <alignment horizontal="center" vertical="center" wrapText="1"/>
    </xf>
    <xf numFmtId="2" fontId="7" fillId="10" borderId="63" xfId="0" applyNumberFormat="1" applyFont="1" applyFill="1" applyBorder="1" applyAlignment="1">
      <alignment horizontal="center" vertical="center" wrapText="1"/>
    </xf>
    <xf numFmtId="164" fontId="10" fillId="6" borderId="57" xfId="0" applyNumberFormat="1" applyFont="1" applyFill="1" applyBorder="1" applyAlignment="1">
      <alignment horizontal="center" vertical="center" wrapText="1"/>
    </xf>
    <xf numFmtId="2" fontId="6" fillId="0" borderId="64" xfId="0" applyNumberFormat="1" applyFont="1" applyBorder="1" applyAlignment="1">
      <alignment vertical="center" wrapText="1"/>
    </xf>
    <xf numFmtId="2" fontId="6" fillId="0" borderId="55" xfId="0" applyNumberFormat="1" applyFont="1" applyFill="1" applyBorder="1" applyAlignment="1">
      <alignment horizontal="center" vertical="center" wrapText="1"/>
    </xf>
    <xf numFmtId="2" fontId="6" fillId="0" borderId="35" xfId="0" applyNumberFormat="1" applyFont="1" applyFill="1" applyBorder="1" applyAlignment="1">
      <alignment horizontal="center" vertical="center" wrapText="1"/>
    </xf>
    <xf numFmtId="0" fontId="7" fillId="0" borderId="73" xfId="0" applyFont="1" applyBorder="1" applyAlignment="1">
      <alignment vertical="center" wrapText="1"/>
    </xf>
    <xf numFmtId="2" fontId="7" fillId="0" borderId="53" xfId="0" applyNumberFormat="1" applyFont="1" applyFill="1" applyBorder="1" applyAlignment="1">
      <alignment horizontal="center" vertical="center" wrapText="1"/>
    </xf>
    <xf numFmtId="2" fontId="7" fillId="0" borderId="54" xfId="0" applyNumberFormat="1" applyFont="1" applyFill="1" applyBorder="1" applyAlignment="1">
      <alignment horizontal="center" vertical="center" wrapText="1"/>
    </xf>
    <xf numFmtId="2" fontId="7" fillId="0" borderId="73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7" fillId="8" borderId="0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vertical="center" wrapText="1"/>
    </xf>
    <xf numFmtId="0" fontId="7" fillId="8" borderId="12" xfId="0" applyFont="1" applyFill="1" applyBorder="1" applyAlignment="1">
      <alignment vertical="center" wrapText="1"/>
    </xf>
    <xf numFmtId="0" fontId="6" fillId="8" borderId="17" xfId="0" applyFont="1" applyFill="1" applyBorder="1" applyAlignment="1">
      <alignment vertical="center" wrapText="1"/>
    </xf>
    <xf numFmtId="0" fontId="7" fillId="8" borderId="14" xfId="0" applyFont="1" applyFill="1" applyBorder="1" applyAlignment="1">
      <alignment vertical="center" wrapText="1"/>
    </xf>
    <xf numFmtId="0" fontId="6" fillId="8" borderId="5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vertical="center" wrapText="1"/>
    </xf>
    <xf numFmtId="0" fontId="7" fillId="8" borderId="8" xfId="0" applyFont="1" applyFill="1" applyBorder="1" applyAlignment="1">
      <alignment vertical="center" wrapText="1"/>
    </xf>
    <xf numFmtId="0" fontId="7" fillId="8" borderId="12" xfId="0" applyFont="1" applyFill="1" applyBorder="1" applyAlignment="1">
      <alignment horizontal="left" vertical="center" wrapText="1"/>
    </xf>
    <xf numFmtId="0" fontId="7" fillId="8" borderId="14" xfId="0" applyFont="1" applyFill="1" applyBorder="1" applyAlignment="1">
      <alignment horizontal="left" vertical="center" wrapText="1"/>
    </xf>
    <xf numFmtId="0" fontId="9" fillId="8" borderId="14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left" vertical="center" wrapText="1"/>
    </xf>
    <xf numFmtId="2" fontId="14" fillId="0" borderId="23" xfId="0" applyNumberFormat="1" applyFont="1" applyBorder="1" applyAlignment="1">
      <alignment horizontal="center" vertical="center" wrapText="1"/>
    </xf>
    <xf numFmtId="164" fontId="7" fillId="0" borderId="34" xfId="0" applyNumberFormat="1" applyFont="1" applyBorder="1" applyAlignment="1">
      <alignment horizontal="center" vertical="center" wrapText="1"/>
    </xf>
    <xf numFmtId="2" fontId="7" fillId="0" borderId="34" xfId="0" applyNumberFormat="1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 wrapText="1"/>
    </xf>
    <xf numFmtId="2" fontId="7" fillId="0" borderId="18" xfId="0" applyNumberFormat="1" applyFont="1" applyFill="1" applyBorder="1" applyAlignment="1">
      <alignment horizontal="center" vertical="center" wrapText="1"/>
    </xf>
    <xf numFmtId="2" fontId="6" fillId="8" borderId="55" xfId="0" applyNumberFormat="1" applyFont="1" applyFill="1" applyBorder="1" applyAlignment="1">
      <alignment horizontal="center" vertical="center" wrapText="1"/>
    </xf>
    <xf numFmtId="2" fontId="6" fillId="8" borderId="39" xfId="0" applyNumberFormat="1" applyFont="1" applyFill="1" applyBorder="1" applyAlignment="1">
      <alignment horizontal="center" vertical="center" wrapText="1"/>
    </xf>
    <xf numFmtId="2" fontId="6" fillId="8" borderId="18" xfId="0" applyNumberFormat="1" applyFont="1" applyFill="1" applyBorder="1" applyAlignment="1">
      <alignment horizontal="center" vertical="center" wrapText="1"/>
    </xf>
    <xf numFmtId="2" fontId="6" fillId="8" borderId="21" xfId="0" applyNumberFormat="1" applyFont="1" applyFill="1" applyBorder="1" applyAlignment="1">
      <alignment horizontal="center" vertical="center" wrapText="1"/>
    </xf>
    <xf numFmtId="2" fontId="7" fillId="0" borderId="63" xfId="0" applyNumberFormat="1" applyFont="1" applyBorder="1" applyAlignment="1">
      <alignment horizontal="center" vertical="center" wrapText="1"/>
    </xf>
    <xf numFmtId="2" fontId="7" fillId="10" borderId="5" xfId="0" applyNumberFormat="1" applyFont="1" applyFill="1" applyBorder="1" applyAlignment="1">
      <alignment horizontal="center" vertical="center" wrapText="1"/>
    </xf>
    <xf numFmtId="2" fontId="7" fillId="10" borderId="12" xfId="0" applyNumberFormat="1" applyFont="1" applyFill="1" applyBorder="1" applyAlignment="1">
      <alignment horizontal="center" vertical="center" wrapText="1"/>
    </xf>
    <xf numFmtId="2" fontId="7" fillId="10" borderId="17" xfId="0" applyNumberFormat="1" applyFont="1" applyFill="1" applyBorder="1" applyAlignment="1">
      <alignment horizontal="center" vertical="center" wrapText="1"/>
    </xf>
    <xf numFmtId="2" fontId="7" fillId="10" borderId="14" xfId="0" applyNumberFormat="1" applyFont="1" applyFill="1" applyBorder="1" applyAlignment="1">
      <alignment horizontal="center" vertical="center" wrapText="1"/>
    </xf>
    <xf numFmtId="2" fontId="7" fillId="10" borderId="56" xfId="0" applyNumberFormat="1" applyFont="1" applyFill="1" applyBorder="1" applyAlignment="1">
      <alignment horizontal="center" vertical="center" wrapText="1"/>
    </xf>
    <xf numFmtId="2" fontId="7" fillId="10" borderId="8" xfId="0" applyNumberFormat="1" applyFont="1" applyFill="1" applyBorder="1" applyAlignment="1">
      <alignment horizontal="center" vertical="center" wrapText="1"/>
    </xf>
    <xf numFmtId="0" fontId="1" fillId="15" borderId="24" xfId="0" applyFont="1" applyFill="1" applyBorder="1"/>
    <xf numFmtId="0" fontId="1" fillId="15" borderId="27" xfId="0" applyFont="1" applyFill="1" applyBorder="1"/>
    <xf numFmtId="164" fontId="7" fillId="0" borderId="27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6" fillId="0" borderId="63" xfId="0" applyFont="1" applyBorder="1" applyAlignment="1">
      <alignment horizontal="center" vertical="center" wrapText="1"/>
    </xf>
    <xf numFmtId="164" fontId="7" fillId="0" borderId="69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164" fontId="7" fillId="11" borderId="69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7" fillId="10" borderId="4" xfId="0" applyNumberFormat="1" applyFont="1" applyFill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164" fontId="7" fillId="5" borderId="26" xfId="0" applyNumberFormat="1" applyFont="1" applyFill="1" applyBorder="1" applyAlignment="1">
      <alignment horizontal="center" vertical="center" wrapText="1"/>
    </xf>
    <xf numFmtId="164" fontId="7" fillId="5" borderId="4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74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2" fontId="7" fillId="12" borderId="15" xfId="0" applyNumberFormat="1" applyFont="1" applyFill="1" applyBorder="1" applyAlignment="1">
      <alignment horizontal="center" vertical="center" wrapText="1"/>
    </xf>
    <xf numFmtId="2" fontId="7" fillId="12" borderId="13" xfId="0" applyNumberFormat="1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2" fontId="6" fillId="0" borderId="46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0" fillId="0" borderId="46" xfId="0" applyBorder="1"/>
    <xf numFmtId="0" fontId="9" fillId="11" borderId="0" xfId="0" applyFont="1" applyFill="1" applyBorder="1" applyAlignment="1">
      <alignment horizontal="center" vertical="center" wrapText="1"/>
    </xf>
    <xf numFmtId="2" fontId="7" fillId="11" borderId="24" xfId="0" applyNumberFormat="1" applyFont="1" applyFill="1" applyBorder="1" applyAlignment="1">
      <alignment horizontal="center" vertical="center" wrapText="1"/>
    </xf>
    <xf numFmtId="164" fontId="7" fillId="11" borderId="30" xfId="0" applyNumberFormat="1" applyFont="1" applyFill="1" applyBorder="1" applyAlignment="1">
      <alignment horizontal="center" vertical="center" wrapText="1"/>
    </xf>
    <xf numFmtId="2" fontId="7" fillId="11" borderId="13" xfId="0" applyNumberFormat="1" applyFont="1" applyFill="1" applyBorder="1" applyAlignment="1">
      <alignment horizontal="center" vertical="center" wrapText="1"/>
    </xf>
    <xf numFmtId="2" fontId="7" fillId="11" borderId="49" xfId="0" applyNumberFormat="1" applyFont="1" applyFill="1" applyBorder="1" applyAlignment="1">
      <alignment horizontal="center" vertical="center" wrapText="1"/>
    </xf>
    <xf numFmtId="2" fontId="14" fillId="11" borderId="49" xfId="0" applyNumberFormat="1" applyFont="1" applyFill="1" applyBorder="1" applyAlignment="1">
      <alignment horizontal="center" vertical="center" wrapText="1"/>
    </xf>
    <xf numFmtId="2" fontId="7" fillId="11" borderId="46" xfId="0" applyNumberFormat="1" applyFont="1" applyFill="1" applyBorder="1" applyAlignment="1">
      <alignment horizontal="center" vertical="center" wrapText="1"/>
    </xf>
    <xf numFmtId="2" fontId="7" fillId="11" borderId="30" xfId="0" applyNumberFormat="1" applyFont="1" applyFill="1" applyBorder="1" applyAlignment="1">
      <alignment horizontal="center" vertical="center" wrapText="1"/>
    </xf>
    <xf numFmtId="2" fontId="7" fillId="11" borderId="32" xfId="0" applyNumberFormat="1" applyFont="1" applyFill="1" applyBorder="1" applyAlignment="1">
      <alignment horizontal="center" vertical="center" wrapText="1"/>
    </xf>
    <xf numFmtId="2" fontId="14" fillId="11" borderId="32" xfId="0" applyNumberFormat="1" applyFont="1" applyFill="1" applyBorder="1" applyAlignment="1">
      <alignment horizontal="center" vertical="center" wrapText="1"/>
    </xf>
    <xf numFmtId="0" fontId="6" fillId="11" borderId="49" xfId="0" applyFont="1" applyFill="1" applyBorder="1" applyAlignment="1">
      <alignment vertical="center" wrapText="1"/>
    </xf>
    <xf numFmtId="2" fontId="7" fillId="11" borderId="25" xfId="0" applyNumberFormat="1" applyFont="1" applyFill="1" applyBorder="1" applyAlignment="1">
      <alignment horizontal="center" vertical="center" wrapText="1"/>
    </xf>
    <xf numFmtId="0" fontId="0" fillId="11" borderId="0" xfId="0" applyFill="1"/>
    <xf numFmtId="0" fontId="6" fillId="8" borderId="29" xfId="0" applyFont="1" applyFill="1" applyBorder="1" applyAlignment="1">
      <alignment vertical="center" wrapText="1"/>
    </xf>
    <xf numFmtId="0" fontId="6" fillId="7" borderId="61" xfId="0" applyFont="1" applyFill="1" applyBorder="1" applyAlignment="1">
      <alignment horizontal="center" vertical="center" wrapText="1"/>
    </xf>
    <xf numFmtId="0" fontId="6" fillId="7" borderId="45" xfId="0" applyFont="1" applyFill="1" applyBorder="1" applyAlignment="1">
      <alignment vertical="center" wrapText="1"/>
    </xf>
    <xf numFmtId="0" fontId="6" fillId="7" borderId="56" xfId="0" applyFont="1" applyFill="1" applyBorder="1" applyAlignment="1">
      <alignment horizontal="center" vertical="center" wrapText="1"/>
    </xf>
    <xf numFmtId="2" fontId="7" fillId="12" borderId="49" xfId="0" applyNumberFormat="1" applyFont="1" applyFill="1" applyBorder="1" applyAlignment="1">
      <alignment horizontal="center" vertical="center" wrapText="1"/>
    </xf>
    <xf numFmtId="0" fontId="6" fillId="7" borderId="69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vertical="center" wrapText="1"/>
    </xf>
    <xf numFmtId="2" fontId="6" fillId="7" borderId="25" xfId="0" applyNumberFormat="1" applyFont="1" applyFill="1" applyBorder="1" applyAlignment="1">
      <alignment horizontal="center" vertical="center" wrapText="1"/>
    </xf>
    <xf numFmtId="2" fontId="7" fillId="7" borderId="25" xfId="0" applyNumberFormat="1" applyFont="1" applyFill="1" applyBorder="1" applyAlignment="1">
      <alignment horizontal="center" vertical="center" wrapText="1"/>
    </xf>
    <xf numFmtId="2" fontId="6" fillId="7" borderId="27" xfId="0" applyNumberFormat="1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vertical="center" wrapText="1"/>
    </xf>
    <xf numFmtId="0" fontId="7" fillId="15" borderId="7" xfId="0" applyFont="1" applyFill="1" applyBorder="1" applyAlignment="1">
      <alignment horizontal="left" vertical="center" wrapText="1"/>
    </xf>
    <xf numFmtId="0" fontId="7" fillId="15" borderId="7" xfId="0" applyFont="1" applyFill="1" applyBorder="1" applyAlignment="1">
      <alignment vertical="center" wrapText="1"/>
    </xf>
    <xf numFmtId="0" fontId="7" fillId="15" borderId="12" xfId="0" applyFont="1" applyFill="1" applyBorder="1" applyAlignment="1">
      <alignment vertical="center" wrapText="1"/>
    </xf>
    <xf numFmtId="0" fontId="6" fillId="15" borderId="17" xfId="0" applyFont="1" applyFill="1" applyBorder="1" applyAlignment="1">
      <alignment vertical="center" wrapText="1"/>
    </xf>
    <xf numFmtId="0" fontId="7" fillId="15" borderId="0" xfId="0" applyFont="1" applyFill="1" applyBorder="1" applyAlignment="1">
      <alignment horizontal="left" vertical="center" wrapText="1"/>
    </xf>
    <xf numFmtId="0" fontId="7" fillId="15" borderId="0" xfId="0" applyFont="1" applyFill="1" applyBorder="1" applyAlignment="1">
      <alignment vertical="center" wrapText="1"/>
    </xf>
    <xf numFmtId="0" fontId="9" fillId="15" borderId="0" xfId="0" applyFont="1" applyFill="1" applyBorder="1" applyAlignment="1">
      <alignment horizontal="left" vertical="center" wrapText="1"/>
    </xf>
    <xf numFmtId="0" fontId="6" fillId="15" borderId="0" xfId="0" applyFont="1" applyFill="1" applyBorder="1" applyAlignment="1">
      <alignment vertical="center" wrapText="1"/>
    </xf>
    <xf numFmtId="0" fontId="7" fillId="15" borderId="14" xfId="0" applyFont="1" applyFill="1" applyBorder="1" applyAlignment="1">
      <alignment vertical="center" wrapText="1"/>
    </xf>
    <xf numFmtId="0" fontId="6" fillId="15" borderId="56" xfId="0" applyFont="1" applyFill="1" applyBorder="1" applyAlignment="1">
      <alignment vertical="center" wrapText="1"/>
    </xf>
    <xf numFmtId="0" fontId="7" fillId="15" borderId="6" xfId="0" applyFont="1" applyFill="1" applyBorder="1" applyAlignment="1">
      <alignment horizontal="left" vertical="center" wrapText="1"/>
    </xf>
    <xf numFmtId="0" fontId="7" fillId="15" borderId="6" xfId="0" applyFont="1" applyFill="1" applyBorder="1" applyAlignment="1">
      <alignment vertical="center" wrapText="1"/>
    </xf>
    <xf numFmtId="0" fontId="7" fillId="15" borderId="8" xfId="0" applyFont="1" applyFill="1" applyBorder="1" applyAlignment="1">
      <alignment vertical="center" wrapText="1"/>
    </xf>
    <xf numFmtId="0" fontId="6" fillId="0" borderId="52" xfId="0" applyFont="1" applyBorder="1" applyAlignment="1">
      <alignment horizontal="center" vertical="center" wrapText="1"/>
    </xf>
    <xf numFmtId="164" fontId="7" fillId="12" borderId="70" xfId="0" applyNumberFormat="1" applyFont="1" applyFill="1" applyBorder="1" applyAlignment="1">
      <alignment horizontal="center" vertical="center" wrapText="1"/>
    </xf>
    <xf numFmtId="164" fontId="7" fillId="13" borderId="57" xfId="0" applyNumberFormat="1" applyFont="1" applyFill="1" applyBorder="1" applyAlignment="1">
      <alignment horizontal="center" vertical="center" wrapText="1"/>
    </xf>
    <xf numFmtId="164" fontId="7" fillId="11" borderId="57" xfId="0" applyNumberFormat="1" applyFont="1" applyFill="1" applyBorder="1" applyAlignment="1">
      <alignment horizontal="center" vertical="center" wrapText="1"/>
    </xf>
    <xf numFmtId="164" fontId="7" fillId="14" borderId="57" xfId="0" applyNumberFormat="1" applyFont="1" applyFill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11" borderId="53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7" fillId="0" borderId="45" xfId="0" applyFont="1" applyBorder="1" applyAlignment="1">
      <alignment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14" fillId="0" borderId="46" xfId="0" applyNumberFormat="1" applyFont="1" applyBorder="1" applyAlignment="1">
      <alignment horizontal="center" vertical="center" wrapText="1"/>
    </xf>
    <xf numFmtId="2" fontId="14" fillId="0" borderId="22" xfId="0" applyNumberFormat="1" applyFont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2" fontId="14" fillId="0" borderId="67" xfId="0" applyNumberFormat="1" applyFont="1" applyBorder="1" applyAlignment="1">
      <alignment horizontal="center" vertical="center" wrapText="1"/>
    </xf>
    <xf numFmtId="2" fontId="7" fillId="7" borderId="26" xfId="0" applyNumberFormat="1" applyFont="1" applyFill="1" applyBorder="1" applyAlignment="1">
      <alignment horizontal="center" vertical="center" wrapText="1"/>
    </xf>
    <xf numFmtId="2" fontId="7" fillId="0" borderId="76" xfId="0" applyNumberFormat="1" applyFont="1" applyFill="1" applyBorder="1" applyAlignment="1">
      <alignment horizontal="center" vertical="center" wrapText="1"/>
    </xf>
    <xf numFmtId="2" fontId="14" fillId="0" borderId="76" xfId="0" applyNumberFormat="1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2" fontId="7" fillId="7" borderId="27" xfId="0" applyNumberFormat="1" applyFont="1" applyFill="1" applyBorder="1" applyAlignment="1">
      <alignment horizontal="center" vertical="center" wrapText="1"/>
    </xf>
    <xf numFmtId="2" fontId="7" fillId="10" borderId="30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15" borderId="59" xfId="0" applyFont="1" applyFill="1" applyBorder="1" applyAlignment="1">
      <alignment horizontal="center" vertical="center" wrapText="1"/>
    </xf>
    <xf numFmtId="0" fontId="6" fillId="15" borderId="48" xfId="0" applyFont="1" applyFill="1" applyBorder="1" applyAlignment="1">
      <alignment horizontal="center" vertical="center" wrapText="1"/>
    </xf>
    <xf numFmtId="0" fontId="6" fillId="15" borderId="9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top" wrapText="1"/>
    </xf>
    <xf numFmtId="0" fontId="6" fillId="0" borderId="59" xfId="0" applyFont="1" applyFill="1" applyBorder="1" applyAlignment="1">
      <alignment horizontal="center" vertical="top" wrapText="1"/>
    </xf>
    <xf numFmtId="0" fontId="6" fillId="0" borderId="64" xfId="0" applyFont="1" applyFill="1" applyBorder="1" applyAlignment="1">
      <alignment horizontal="center" vertical="top" wrapTex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10" borderId="4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9" fillId="8" borderId="0" xfId="0" applyFont="1" applyFill="1" applyBorder="1" applyAlignment="1">
      <alignment horizontal="center" vertical="center" wrapText="1"/>
    </xf>
    <xf numFmtId="0" fontId="16" fillId="16" borderId="0" xfId="693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7" borderId="38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76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8" borderId="5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13" fillId="9" borderId="37" xfId="0" applyFont="1" applyFill="1" applyBorder="1" applyAlignment="1">
      <alignment horizontal="center" vertical="center" wrapText="1"/>
    </xf>
    <xf numFmtId="0" fontId="13" fillId="9" borderId="4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vertical="center" wrapText="1"/>
    </xf>
    <xf numFmtId="0" fontId="6" fillId="0" borderId="59" xfId="0" applyFont="1" applyFill="1" applyBorder="1" applyAlignment="1">
      <alignment vertical="center" wrapText="1"/>
    </xf>
    <xf numFmtId="0" fontId="6" fillId="0" borderId="64" xfId="0" applyFont="1" applyFill="1" applyBorder="1" applyAlignment="1">
      <alignment vertical="center" wrapText="1"/>
    </xf>
    <xf numFmtId="0" fontId="6" fillId="0" borderId="46" xfId="0" applyFont="1" applyBorder="1" applyAlignment="1">
      <alignment horizontal="center" vertical="center" wrapText="1"/>
    </xf>
    <xf numFmtId="0" fontId="8" fillId="15" borderId="0" xfId="0" applyFont="1" applyFill="1" applyBorder="1" applyAlignment="1">
      <alignment horizontal="center" vertical="center" wrapText="1"/>
    </xf>
    <xf numFmtId="0" fontId="8" fillId="15" borderId="14" xfId="0" applyFont="1" applyFill="1" applyBorder="1" applyAlignment="1">
      <alignment horizontal="center" vertical="center" wrapText="1"/>
    </xf>
    <xf numFmtId="0" fontId="9" fillId="15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 wrapText="1"/>
    </xf>
    <xf numFmtId="0" fontId="6" fillId="0" borderId="57" xfId="0" applyFont="1" applyFill="1" applyBorder="1" applyAlignment="1">
      <alignment vertical="top" wrapText="1"/>
    </xf>
  </cellXfs>
  <cellStyles count="804">
    <cellStyle name="Bon" xfId="693" builtinId="26"/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" xfId="537" builtinId="8" hidden="1"/>
    <cellStyle name="Lien hypertexte" xfId="539" builtinId="8" hidden="1"/>
    <cellStyle name="Lien hypertexte" xfId="541" builtinId="8" hidden="1"/>
    <cellStyle name="Lien hypertexte" xfId="543" builtinId="8" hidden="1"/>
    <cellStyle name="Lien hypertexte" xfId="545" builtinId="8" hidden="1"/>
    <cellStyle name="Lien hypertexte" xfId="547" builtinId="8" hidden="1"/>
    <cellStyle name="Lien hypertexte" xfId="549" builtinId="8" hidden="1"/>
    <cellStyle name="Lien hypertexte" xfId="551" builtinId="8" hidden="1"/>
    <cellStyle name="Lien hypertexte" xfId="553" builtinId="8" hidden="1"/>
    <cellStyle name="Lien hypertexte" xfId="555" builtinId="8" hidden="1"/>
    <cellStyle name="Lien hypertexte" xfId="557" builtinId="8" hidden="1"/>
    <cellStyle name="Lien hypertexte" xfId="559" builtinId="8" hidden="1"/>
    <cellStyle name="Lien hypertexte" xfId="561" builtinId="8" hidden="1"/>
    <cellStyle name="Lien hypertexte" xfId="563" builtinId="8" hidden="1"/>
    <cellStyle name="Lien hypertexte" xfId="565" builtinId="8" hidden="1"/>
    <cellStyle name="Lien hypertexte" xfId="567" builtinId="8" hidden="1"/>
    <cellStyle name="Lien hypertexte" xfId="569" builtinId="8" hidden="1"/>
    <cellStyle name="Lien hypertexte" xfId="571" builtinId="8" hidden="1"/>
    <cellStyle name="Lien hypertexte" xfId="573" builtinId="8" hidden="1"/>
    <cellStyle name="Lien hypertexte" xfId="575" builtinId="8" hidden="1"/>
    <cellStyle name="Lien hypertexte" xfId="577" builtinId="8" hidden="1"/>
    <cellStyle name="Lien hypertexte" xfId="579" builtinId="8" hidden="1"/>
    <cellStyle name="Lien hypertexte" xfId="581" builtinId="8" hidden="1"/>
    <cellStyle name="Lien hypertexte" xfId="583" builtinId="8" hidden="1"/>
    <cellStyle name="Lien hypertexte" xfId="585" builtinId="8" hidden="1"/>
    <cellStyle name="Lien hypertexte" xfId="587" builtinId="8" hidden="1"/>
    <cellStyle name="Lien hypertexte" xfId="589" builtinId="8" hidden="1"/>
    <cellStyle name="Lien hypertexte" xfId="591" builtinId="8" hidden="1"/>
    <cellStyle name="Lien hypertexte" xfId="593" builtinId="8" hidden="1"/>
    <cellStyle name="Lien hypertexte" xfId="595" builtinId="8" hidden="1"/>
    <cellStyle name="Lien hypertexte" xfId="597" builtinId="8" hidden="1"/>
    <cellStyle name="Lien hypertexte" xfId="599" builtinId="8" hidden="1"/>
    <cellStyle name="Lien hypertexte" xfId="601" builtinId="8" hidden="1"/>
    <cellStyle name="Lien hypertexte" xfId="603" builtinId="8" hidden="1"/>
    <cellStyle name="Lien hypertexte" xfId="605" builtinId="8" hidden="1"/>
    <cellStyle name="Lien hypertexte" xfId="607" builtinId="8" hidden="1"/>
    <cellStyle name="Lien hypertexte" xfId="609" builtinId="8" hidden="1"/>
    <cellStyle name="Lien hypertexte" xfId="611" builtinId="8" hidden="1"/>
    <cellStyle name="Lien hypertexte" xfId="613" builtinId="8" hidden="1"/>
    <cellStyle name="Lien hypertexte" xfId="615" builtinId="8" hidden="1"/>
    <cellStyle name="Lien hypertexte" xfId="617" builtinId="8" hidden="1"/>
    <cellStyle name="Lien hypertexte" xfId="619" builtinId="8" hidden="1"/>
    <cellStyle name="Lien hypertexte" xfId="621" builtinId="8" hidden="1"/>
    <cellStyle name="Lien hypertexte" xfId="623" builtinId="8" hidden="1"/>
    <cellStyle name="Lien hypertexte" xfId="625" builtinId="8" hidden="1"/>
    <cellStyle name="Lien hypertexte" xfId="627" builtinId="8" hidden="1"/>
    <cellStyle name="Lien hypertexte" xfId="629" builtinId="8" hidden="1"/>
    <cellStyle name="Lien hypertexte" xfId="631" builtinId="8" hidden="1"/>
    <cellStyle name="Lien hypertexte" xfId="633" builtinId="8" hidden="1"/>
    <cellStyle name="Lien hypertexte" xfId="635" builtinId="8" hidden="1"/>
    <cellStyle name="Lien hypertexte" xfId="637" builtinId="8" hidden="1"/>
    <cellStyle name="Lien hypertexte" xfId="639" builtinId="8" hidden="1"/>
    <cellStyle name="Lien hypertexte" xfId="641" builtinId="8" hidden="1"/>
    <cellStyle name="Lien hypertexte" xfId="643" builtinId="8" hidden="1"/>
    <cellStyle name="Lien hypertexte" xfId="645" builtinId="8" hidden="1"/>
    <cellStyle name="Lien hypertexte" xfId="647" builtinId="8" hidden="1"/>
    <cellStyle name="Lien hypertexte" xfId="649" builtinId="8" hidden="1"/>
    <cellStyle name="Lien hypertexte" xfId="651" builtinId="8" hidden="1"/>
    <cellStyle name="Lien hypertexte" xfId="653" builtinId="8" hidden="1"/>
    <cellStyle name="Lien hypertexte" xfId="655" builtinId="8" hidden="1"/>
    <cellStyle name="Lien hypertexte" xfId="657" builtinId="8" hidden="1"/>
    <cellStyle name="Lien hypertexte" xfId="659" builtinId="8" hidden="1"/>
    <cellStyle name="Lien hypertexte" xfId="661" builtinId="8" hidden="1"/>
    <cellStyle name="Lien hypertexte" xfId="663" builtinId="8" hidden="1"/>
    <cellStyle name="Lien hypertexte" xfId="665" builtinId="8" hidden="1"/>
    <cellStyle name="Lien hypertexte" xfId="667" builtinId="8" hidden="1"/>
    <cellStyle name="Lien hypertexte" xfId="669" builtinId="8" hidden="1"/>
    <cellStyle name="Lien hypertexte" xfId="671" builtinId="8" hidden="1"/>
    <cellStyle name="Lien hypertexte" xfId="673" builtinId="8" hidden="1"/>
    <cellStyle name="Lien hypertexte" xfId="675" builtinId="8" hidden="1"/>
    <cellStyle name="Lien hypertexte" xfId="677" builtinId="8" hidden="1"/>
    <cellStyle name="Lien hypertexte" xfId="679" builtinId="8" hidden="1"/>
    <cellStyle name="Lien hypertexte" xfId="681" builtinId="8" hidden="1"/>
    <cellStyle name="Lien hypertexte" xfId="683" builtinId="8" hidden="1"/>
    <cellStyle name="Lien hypertexte" xfId="685" builtinId="8" hidden="1"/>
    <cellStyle name="Lien hypertexte" xfId="687" builtinId="8" hidden="1"/>
    <cellStyle name="Lien hypertexte" xfId="689" builtinId="8" hidden="1"/>
    <cellStyle name="Lien hypertexte" xfId="691" builtinId="8" hidden="1"/>
    <cellStyle name="Lien hypertexte" xfId="694" builtinId="8" hidden="1"/>
    <cellStyle name="Lien hypertexte" xfId="696" builtinId="8" hidden="1"/>
    <cellStyle name="Lien hypertexte" xfId="698" builtinId="8" hidden="1"/>
    <cellStyle name="Lien hypertexte" xfId="700" builtinId="8" hidden="1"/>
    <cellStyle name="Lien hypertexte" xfId="702" builtinId="8" hidden="1"/>
    <cellStyle name="Lien hypertexte" xfId="704" builtinId="8" hidden="1"/>
    <cellStyle name="Lien hypertexte" xfId="706" builtinId="8" hidden="1"/>
    <cellStyle name="Lien hypertexte" xfId="708" builtinId="8" hidden="1"/>
    <cellStyle name="Lien hypertexte" xfId="710" builtinId="8" hidden="1"/>
    <cellStyle name="Lien hypertexte" xfId="712" builtinId="8" hidden="1"/>
    <cellStyle name="Lien hypertexte" xfId="714" builtinId="8" hidden="1"/>
    <cellStyle name="Lien hypertexte" xfId="716" builtinId="8" hidden="1"/>
    <cellStyle name="Lien hypertexte" xfId="718" builtinId="8" hidden="1"/>
    <cellStyle name="Lien hypertexte" xfId="720" builtinId="8" hidden="1"/>
    <cellStyle name="Lien hypertexte" xfId="722" builtinId="8" hidden="1"/>
    <cellStyle name="Lien hypertexte" xfId="724" builtinId="8" hidden="1"/>
    <cellStyle name="Lien hypertexte" xfId="726" builtinId="8" hidden="1"/>
    <cellStyle name="Lien hypertexte" xfId="728" builtinId="8" hidden="1"/>
    <cellStyle name="Lien hypertexte" xfId="730" builtinId="8" hidden="1"/>
    <cellStyle name="Lien hypertexte" xfId="732" builtinId="8" hidden="1"/>
    <cellStyle name="Lien hypertexte" xfId="734" builtinId="8" hidden="1"/>
    <cellStyle name="Lien hypertexte" xfId="736" builtinId="8" hidden="1"/>
    <cellStyle name="Lien hypertexte" xfId="738" builtinId="8" hidden="1"/>
    <cellStyle name="Lien hypertexte" xfId="740" builtinId="8" hidden="1"/>
    <cellStyle name="Lien hypertexte" xfId="742" builtinId="8" hidden="1"/>
    <cellStyle name="Lien hypertexte" xfId="744" builtinId="8" hidden="1"/>
    <cellStyle name="Lien hypertexte" xfId="746" builtinId="8" hidden="1"/>
    <cellStyle name="Lien hypertexte" xfId="748" builtinId="8" hidden="1"/>
    <cellStyle name="Lien hypertexte" xfId="750" builtinId="8" hidden="1"/>
    <cellStyle name="Lien hypertexte" xfId="752" builtinId="8" hidden="1"/>
    <cellStyle name="Lien hypertexte" xfId="754" builtinId="8" hidden="1"/>
    <cellStyle name="Lien hypertexte" xfId="756" builtinId="8" hidden="1"/>
    <cellStyle name="Lien hypertexte" xfId="758" builtinId="8" hidden="1"/>
    <cellStyle name="Lien hypertexte" xfId="760" builtinId="8" hidden="1"/>
    <cellStyle name="Lien hypertexte" xfId="762" builtinId="8" hidden="1"/>
    <cellStyle name="Lien hypertexte" xfId="764" builtinId="8" hidden="1"/>
    <cellStyle name="Lien hypertexte" xfId="766" builtinId="8" hidden="1"/>
    <cellStyle name="Lien hypertexte" xfId="768" builtinId="8" hidden="1"/>
    <cellStyle name="Lien hypertexte" xfId="770" builtinId="8" hidden="1"/>
    <cellStyle name="Lien hypertexte" xfId="772" builtinId="8" hidden="1"/>
    <cellStyle name="Lien hypertexte" xfId="774" builtinId="8" hidden="1"/>
    <cellStyle name="Lien hypertexte" xfId="776" builtinId="8" hidden="1"/>
    <cellStyle name="Lien hypertexte" xfId="778" builtinId="8" hidden="1"/>
    <cellStyle name="Lien hypertexte" xfId="780" builtinId="8" hidden="1"/>
    <cellStyle name="Lien hypertexte" xfId="782" builtinId="8" hidden="1"/>
    <cellStyle name="Lien hypertexte" xfId="784" builtinId="8" hidden="1"/>
    <cellStyle name="Lien hypertexte" xfId="786" builtinId="8" hidden="1"/>
    <cellStyle name="Lien hypertexte" xfId="788" builtinId="8" hidden="1"/>
    <cellStyle name="Lien hypertexte" xfId="790" builtinId="8" hidden="1"/>
    <cellStyle name="Lien hypertexte" xfId="792" builtinId="8" hidden="1"/>
    <cellStyle name="Lien hypertexte" xfId="794" builtinId="8" hidden="1"/>
    <cellStyle name="Lien hypertexte" xfId="796" builtinId="8" hidden="1"/>
    <cellStyle name="Lien hypertexte" xfId="798" builtinId="8" hidden="1"/>
    <cellStyle name="Lien hypertexte" xfId="800" builtinId="8" hidden="1"/>
    <cellStyle name="Lien hypertexte" xfId="802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Lien hypertexte visité" xfId="538" builtinId="9" hidden="1"/>
    <cellStyle name="Lien hypertexte visité" xfId="540" builtinId="9" hidden="1"/>
    <cellStyle name="Lien hypertexte visité" xfId="542" builtinId="9" hidden="1"/>
    <cellStyle name="Lien hypertexte visité" xfId="544" builtinId="9" hidden="1"/>
    <cellStyle name="Lien hypertexte visité" xfId="546" builtinId="9" hidden="1"/>
    <cellStyle name="Lien hypertexte visité" xfId="548" builtinId="9" hidden="1"/>
    <cellStyle name="Lien hypertexte visité" xfId="550" builtinId="9" hidden="1"/>
    <cellStyle name="Lien hypertexte visité" xfId="552" builtinId="9" hidden="1"/>
    <cellStyle name="Lien hypertexte visité" xfId="554" builtinId="9" hidden="1"/>
    <cellStyle name="Lien hypertexte visité" xfId="556" builtinId="9" hidden="1"/>
    <cellStyle name="Lien hypertexte visité" xfId="558" builtinId="9" hidden="1"/>
    <cellStyle name="Lien hypertexte visité" xfId="560" builtinId="9" hidden="1"/>
    <cellStyle name="Lien hypertexte visité" xfId="562" builtinId="9" hidden="1"/>
    <cellStyle name="Lien hypertexte visité" xfId="564" builtinId="9" hidden="1"/>
    <cellStyle name="Lien hypertexte visité" xfId="566" builtinId="9" hidden="1"/>
    <cellStyle name="Lien hypertexte visité" xfId="568" builtinId="9" hidden="1"/>
    <cellStyle name="Lien hypertexte visité" xfId="570" builtinId="9" hidden="1"/>
    <cellStyle name="Lien hypertexte visité" xfId="572" builtinId="9" hidden="1"/>
    <cellStyle name="Lien hypertexte visité" xfId="574" builtinId="9" hidden="1"/>
    <cellStyle name="Lien hypertexte visité" xfId="576" builtinId="9" hidden="1"/>
    <cellStyle name="Lien hypertexte visité" xfId="578" builtinId="9" hidden="1"/>
    <cellStyle name="Lien hypertexte visité" xfId="580" builtinId="9" hidden="1"/>
    <cellStyle name="Lien hypertexte visité" xfId="582" builtinId="9" hidden="1"/>
    <cellStyle name="Lien hypertexte visité" xfId="584" builtinId="9" hidden="1"/>
    <cellStyle name="Lien hypertexte visité" xfId="586" builtinId="9" hidden="1"/>
    <cellStyle name="Lien hypertexte visité" xfId="588" builtinId="9" hidden="1"/>
    <cellStyle name="Lien hypertexte visité" xfId="590" builtinId="9" hidden="1"/>
    <cellStyle name="Lien hypertexte visité" xfId="592" builtinId="9" hidden="1"/>
    <cellStyle name="Lien hypertexte visité" xfId="594" builtinId="9" hidden="1"/>
    <cellStyle name="Lien hypertexte visité" xfId="596" builtinId="9" hidden="1"/>
    <cellStyle name="Lien hypertexte visité" xfId="598" builtinId="9" hidden="1"/>
    <cellStyle name="Lien hypertexte visité" xfId="600" builtinId="9" hidden="1"/>
    <cellStyle name="Lien hypertexte visité" xfId="602" builtinId="9" hidden="1"/>
    <cellStyle name="Lien hypertexte visité" xfId="604" builtinId="9" hidden="1"/>
    <cellStyle name="Lien hypertexte visité" xfId="606" builtinId="9" hidden="1"/>
    <cellStyle name="Lien hypertexte visité" xfId="608" builtinId="9" hidden="1"/>
    <cellStyle name="Lien hypertexte visité" xfId="610" builtinId="9" hidden="1"/>
    <cellStyle name="Lien hypertexte visité" xfId="612" builtinId="9" hidden="1"/>
    <cellStyle name="Lien hypertexte visité" xfId="614" builtinId="9" hidden="1"/>
    <cellStyle name="Lien hypertexte visité" xfId="616" builtinId="9" hidden="1"/>
    <cellStyle name="Lien hypertexte visité" xfId="618" builtinId="9" hidden="1"/>
    <cellStyle name="Lien hypertexte visité" xfId="620" builtinId="9" hidden="1"/>
    <cellStyle name="Lien hypertexte visité" xfId="622" builtinId="9" hidden="1"/>
    <cellStyle name="Lien hypertexte visité" xfId="624" builtinId="9" hidden="1"/>
    <cellStyle name="Lien hypertexte visité" xfId="626" builtinId="9" hidden="1"/>
    <cellStyle name="Lien hypertexte visité" xfId="628" builtinId="9" hidden="1"/>
    <cellStyle name="Lien hypertexte visité" xfId="630" builtinId="9" hidden="1"/>
    <cellStyle name="Lien hypertexte visité" xfId="632" builtinId="9" hidden="1"/>
    <cellStyle name="Lien hypertexte visité" xfId="634" builtinId="9" hidden="1"/>
    <cellStyle name="Lien hypertexte visité" xfId="636" builtinId="9" hidden="1"/>
    <cellStyle name="Lien hypertexte visité" xfId="638" builtinId="9" hidden="1"/>
    <cellStyle name="Lien hypertexte visité" xfId="640" builtinId="9" hidden="1"/>
    <cellStyle name="Lien hypertexte visité" xfId="642" builtinId="9" hidden="1"/>
    <cellStyle name="Lien hypertexte visité" xfId="644" builtinId="9" hidden="1"/>
    <cellStyle name="Lien hypertexte visité" xfId="646" builtinId="9" hidden="1"/>
    <cellStyle name="Lien hypertexte visité" xfId="648" builtinId="9" hidden="1"/>
    <cellStyle name="Lien hypertexte visité" xfId="650" builtinId="9" hidden="1"/>
    <cellStyle name="Lien hypertexte visité" xfId="652" builtinId="9" hidden="1"/>
    <cellStyle name="Lien hypertexte visité" xfId="654" builtinId="9" hidden="1"/>
    <cellStyle name="Lien hypertexte visité" xfId="656" builtinId="9" hidden="1"/>
    <cellStyle name="Lien hypertexte visité" xfId="658" builtinId="9" hidden="1"/>
    <cellStyle name="Lien hypertexte visité" xfId="660" builtinId="9" hidden="1"/>
    <cellStyle name="Lien hypertexte visité" xfId="662" builtinId="9" hidden="1"/>
    <cellStyle name="Lien hypertexte visité" xfId="664" builtinId="9" hidden="1"/>
    <cellStyle name="Lien hypertexte visité" xfId="666" builtinId="9" hidden="1"/>
    <cellStyle name="Lien hypertexte visité" xfId="668" builtinId="9" hidden="1"/>
    <cellStyle name="Lien hypertexte visité" xfId="670" builtinId="9" hidden="1"/>
    <cellStyle name="Lien hypertexte visité" xfId="672" builtinId="9" hidden="1"/>
    <cellStyle name="Lien hypertexte visité" xfId="674" builtinId="9" hidden="1"/>
    <cellStyle name="Lien hypertexte visité" xfId="676" builtinId="9" hidden="1"/>
    <cellStyle name="Lien hypertexte visité" xfId="678" builtinId="9" hidden="1"/>
    <cellStyle name="Lien hypertexte visité" xfId="680" builtinId="9" hidden="1"/>
    <cellStyle name="Lien hypertexte visité" xfId="682" builtinId="9" hidden="1"/>
    <cellStyle name="Lien hypertexte visité" xfId="684" builtinId="9" hidden="1"/>
    <cellStyle name="Lien hypertexte visité" xfId="686" builtinId="9" hidden="1"/>
    <cellStyle name="Lien hypertexte visité" xfId="688" builtinId="9" hidden="1"/>
    <cellStyle name="Lien hypertexte visité" xfId="690" builtinId="9" hidden="1"/>
    <cellStyle name="Lien hypertexte visité" xfId="692" builtinId="9" hidden="1"/>
    <cellStyle name="Lien hypertexte visité" xfId="695" builtinId="9" hidden="1"/>
    <cellStyle name="Lien hypertexte visité" xfId="697" builtinId="9" hidden="1"/>
    <cellStyle name="Lien hypertexte visité" xfId="699" builtinId="9" hidden="1"/>
    <cellStyle name="Lien hypertexte visité" xfId="701" builtinId="9" hidden="1"/>
    <cellStyle name="Lien hypertexte visité" xfId="703" builtinId="9" hidden="1"/>
    <cellStyle name="Lien hypertexte visité" xfId="705" builtinId="9" hidden="1"/>
    <cellStyle name="Lien hypertexte visité" xfId="707" builtinId="9" hidden="1"/>
    <cellStyle name="Lien hypertexte visité" xfId="709" builtinId="9" hidden="1"/>
    <cellStyle name="Lien hypertexte visité" xfId="711" builtinId="9" hidden="1"/>
    <cellStyle name="Lien hypertexte visité" xfId="713" builtinId="9" hidden="1"/>
    <cellStyle name="Lien hypertexte visité" xfId="715" builtinId="9" hidden="1"/>
    <cellStyle name="Lien hypertexte visité" xfId="717" builtinId="9" hidden="1"/>
    <cellStyle name="Lien hypertexte visité" xfId="719" builtinId="9" hidden="1"/>
    <cellStyle name="Lien hypertexte visité" xfId="721" builtinId="9" hidden="1"/>
    <cellStyle name="Lien hypertexte visité" xfId="723" builtinId="9" hidden="1"/>
    <cellStyle name="Lien hypertexte visité" xfId="725" builtinId="9" hidden="1"/>
    <cellStyle name="Lien hypertexte visité" xfId="727" builtinId="9" hidden="1"/>
    <cellStyle name="Lien hypertexte visité" xfId="729" builtinId="9" hidden="1"/>
    <cellStyle name="Lien hypertexte visité" xfId="731" builtinId="9" hidden="1"/>
    <cellStyle name="Lien hypertexte visité" xfId="733" builtinId="9" hidden="1"/>
    <cellStyle name="Lien hypertexte visité" xfId="735" builtinId="9" hidden="1"/>
    <cellStyle name="Lien hypertexte visité" xfId="737" builtinId="9" hidden="1"/>
    <cellStyle name="Lien hypertexte visité" xfId="739" builtinId="9" hidden="1"/>
    <cellStyle name="Lien hypertexte visité" xfId="741" builtinId="9" hidden="1"/>
    <cellStyle name="Lien hypertexte visité" xfId="743" builtinId="9" hidden="1"/>
    <cellStyle name="Lien hypertexte visité" xfId="745" builtinId="9" hidden="1"/>
    <cellStyle name="Lien hypertexte visité" xfId="747" builtinId="9" hidden="1"/>
    <cellStyle name="Lien hypertexte visité" xfId="749" builtinId="9" hidden="1"/>
    <cellStyle name="Lien hypertexte visité" xfId="751" builtinId="9" hidden="1"/>
    <cellStyle name="Lien hypertexte visité" xfId="753" builtinId="9" hidden="1"/>
    <cellStyle name="Lien hypertexte visité" xfId="755" builtinId="9" hidden="1"/>
    <cellStyle name="Lien hypertexte visité" xfId="757" builtinId="9" hidden="1"/>
    <cellStyle name="Lien hypertexte visité" xfId="759" builtinId="9" hidden="1"/>
    <cellStyle name="Lien hypertexte visité" xfId="761" builtinId="9" hidden="1"/>
    <cellStyle name="Lien hypertexte visité" xfId="763" builtinId="9" hidden="1"/>
    <cellStyle name="Lien hypertexte visité" xfId="765" builtinId="9" hidden="1"/>
    <cellStyle name="Lien hypertexte visité" xfId="767" builtinId="9" hidden="1"/>
    <cellStyle name="Lien hypertexte visité" xfId="769" builtinId="9" hidden="1"/>
    <cellStyle name="Lien hypertexte visité" xfId="771" builtinId="9" hidden="1"/>
    <cellStyle name="Lien hypertexte visité" xfId="773" builtinId="9" hidden="1"/>
    <cellStyle name="Lien hypertexte visité" xfId="775" builtinId="9" hidden="1"/>
    <cellStyle name="Lien hypertexte visité" xfId="777" builtinId="9" hidden="1"/>
    <cellStyle name="Lien hypertexte visité" xfId="779" builtinId="9" hidden="1"/>
    <cellStyle name="Lien hypertexte visité" xfId="781" builtinId="9" hidden="1"/>
    <cellStyle name="Lien hypertexte visité" xfId="783" builtinId="9" hidden="1"/>
    <cellStyle name="Lien hypertexte visité" xfId="785" builtinId="9" hidden="1"/>
    <cellStyle name="Lien hypertexte visité" xfId="787" builtinId="9" hidden="1"/>
    <cellStyle name="Lien hypertexte visité" xfId="789" builtinId="9" hidden="1"/>
    <cellStyle name="Lien hypertexte visité" xfId="791" builtinId="9" hidden="1"/>
    <cellStyle name="Lien hypertexte visité" xfId="793" builtinId="9" hidden="1"/>
    <cellStyle name="Lien hypertexte visité" xfId="795" builtinId="9" hidden="1"/>
    <cellStyle name="Lien hypertexte visité" xfId="797" builtinId="9" hidden="1"/>
    <cellStyle name="Lien hypertexte visité" xfId="799" builtinId="9" hidden="1"/>
    <cellStyle name="Lien hypertexte visité" xfId="801" builtinId="9" hidden="1"/>
    <cellStyle name="Lien hypertexte visité" xfId="803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41" workbookViewId="0">
      <selection activeCell="B44" sqref="B44"/>
    </sheetView>
  </sheetViews>
  <sheetFormatPr baseColWidth="10" defaultRowHeight="15" x14ac:dyDescent="0"/>
  <cols>
    <col min="4" max="4" width="10.83203125" style="203"/>
  </cols>
  <sheetData>
    <row r="1" spans="1:11" ht="25" thickBot="1">
      <c r="A1" s="1" t="s">
        <v>0</v>
      </c>
      <c r="B1" s="2" t="s">
        <v>1</v>
      </c>
      <c r="C1" s="2" t="s">
        <v>2</v>
      </c>
      <c r="D1" s="196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2" t="s">
        <v>45</v>
      </c>
    </row>
    <row r="2" spans="1:11" ht="16" thickBot="1">
      <c r="A2" s="387" t="s">
        <v>10</v>
      </c>
      <c r="B2" s="388"/>
      <c r="C2" s="388"/>
      <c r="D2" s="388"/>
      <c r="E2" s="388"/>
      <c r="F2" s="388"/>
      <c r="G2" s="388"/>
      <c r="H2" s="388"/>
      <c r="I2" s="388"/>
      <c r="J2" s="389"/>
    </row>
    <row r="3" spans="1:11" ht="16" thickBot="1">
      <c r="A3" s="3"/>
      <c r="B3" s="4"/>
      <c r="C3" s="4"/>
      <c r="D3" s="197"/>
      <c r="E3" s="5"/>
      <c r="F3" s="4"/>
      <c r="G3" s="4"/>
      <c r="H3" s="4"/>
      <c r="I3" s="4"/>
      <c r="J3" s="6"/>
    </row>
    <row r="4" spans="1:11" ht="61" thickBot="1">
      <c r="A4" s="390" t="s">
        <v>11</v>
      </c>
      <c r="B4" s="7" t="s">
        <v>12</v>
      </c>
      <c r="C4" s="7" t="s">
        <v>13</v>
      </c>
      <c r="D4" s="198">
        <v>3.5</v>
      </c>
      <c r="E4" s="390">
        <v>17</v>
      </c>
      <c r="F4" s="8">
        <v>10</v>
      </c>
      <c r="G4" s="8">
        <v>20</v>
      </c>
      <c r="H4" s="8">
        <v>30</v>
      </c>
      <c r="I4" s="9">
        <f>SUM(G4:H4)</f>
        <v>50</v>
      </c>
      <c r="J4" s="8">
        <v>60</v>
      </c>
    </row>
    <row r="5" spans="1:11" ht="16" thickBot="1">
      <c r="A5" s="391"/>
      <c r="B5" s="7"/>
      <c r="C5" s="7"/>
      <c r="D5" s="198"/>
      <c r="E5" s="391"/>
      <c r="F5" s="8"/>
      <c r="G5" s="8"/>
      <c r="H5" s="8"/>
      <c r="I5" s="8"/>
      <c r="J5" s="8"/>
    </row>
    <row r="6" spans="1:11" ht="73" thickBot="1">
      <c r="A6" s="391"/>
      <c r="B6" s="7" t="s">
        <v>14</v>
      </c>
      <c r="C6" s="7" t="s">
        <v>15</v>
      </c>
      <c r="D6" s="198">
        <v>3.5</v>
      </c>
      <c r="E6" s="391"/>
      <c r="F6" s="8">
        <v>10</v>
      </c>
      <c r="G6" s="8">
        <v>20</v>
      </c>
      <c r="H6" s="8">
        <v>30</v>
      </c>
      <c r="I6" s="9">
        <f>SUM(G6:H6)</f>
        <v>50</v>
      </c>
      <c r="J6" s="8">
        <v>60</v>
      </c>
    </row>
    <row r="7" spans="1:11" ht="16" thickBot="1">
      <c r="A7" s="391"/>
      <c r="B7" s="7"/>
      <c r="C7" s="7"/>
      <c r="D7" s="198"/>
      <c r="E7" s="391"/>
      <c r="F7" s="8"/>
      <c r="G7" s="8"/>
      <c r="H7" s="8"/>
      <c r="I7" s="8"/>
      <c r="J7" s="8"/>
    </row>
    <row r="8" spans="1:11" ht="73" thickBot="1">
      <c r="A8" s="391"/>
      <c r="B8" s="7" t="s">
        <v>16</v>
      </c>
      <c r="C8" s="7" t="s">
        <v>17</v>
      </c>
      <c r="D8" s="198">
        <v>2.5</v>
      </c>
      <c r="E8" s="391"/>
      <c r="F8" s="8">
        <v>10</v>
      </c>
      <c r="G8" s="8">
        <v>15</v>
      </c>
      <c r="H8" s="8">
        <v>20</v>
      </c>
      <c r="I8" s="9">
        <f>SUM(G8:H8)</f>
        <v>35</v>
      </c>
      <c r="J8" s="8">
        <v>45</v>
      </c>
    </row>
    <row r="9" spans="1:11" ht="16" thickBot="1">
      <c r="A9" s="391"/>
      <c r="B9" s="7"/>
      <c r="C9" s="7"/>
      <c r="D9" s="198"/>
      <c r="E9" s="391"/>
      <c r="F9" s="8"/>
      <c r="G9" s="8"/>
      <c r="H9" s="8"/>
      <c r="I9" s="8"/>
      <c r="J9" s="8"/>
    </row>
    <row r="10" spans="1:11" ht="37" thickBot="1">
      <c r="A10" s="391"/>
      <c r="B10" s="7" t="s">
        <v>18</v>
      </c>
      <c r="C10" s="7" t="s">
        <v>19</v>
      </c>
      <c r="D10" s="198">
        <v>3.5</v>
      </c>
      <c r="E10" s="391"/>
      <c r="F10" s="8">
        <v>10</v>
      </c>
      <c r="G10" s="8">
        <v>25</v>
      </c>
      <c r="H10" s="8">
        <v>25</v>
      </c>
      <c r="I10" s="9">
        <f>SUM(G10:H10)</f>
        <v>50</v>
      </c>
      <c r="J10" s="8">
        <v>60</v>
      </c>
    </row>
    <row r="11" spans="1:11" ht="16" thickBot="1">
      <c r="A11" s="391"/>
      <c r="B11" s="7"/>
      <c r="C11" s="7"/>
      <c r="D11" s="198"/>
      <c r="E11" s="391"/>
      <c r="F11" s="8"/>
      <c r="G11" s="8"/>
      <c r="H11" s="8"/>
      <c r="I11" s="8"/>
      <c r="J11" s="8"/>
    </row>
    <row r="12" spans="1:11" ht="73" thickBot="1">
      <c r="A12" s="391"/>
      <c r="B12" s="7" t="s">
        <v>20</v>
      </c>
      <c r="C12" s="10" t="s">
        <v>21</v>
      </c>
      <c r="D12" s="198">
        <v>2.5</v>
      </c>
      <c r="E12" s="391"/>
      <c r="F12" s="8">
        <v>0</v>
      </c>
      <c r="G12" s="8">
        <v>20</v>
      </c>
      <c r="H12" s="8">
        <v>25</v>
      </c>
      <c r="I12" s="9">
        <f>SUM(G12:H12)</f>
        <v>45</v>
      </c>
      <c r="J12" s="8">
        <v>45</v>
      </c>
    </row>
    <row r="13" spans="1:11" ht="37" thickBot="1">
      <c r="A13" s="391"/>
      <c r="B13" s="7" t="s">
        <v>22</v>
      </c>
      <c r="C13" s="7" t="s">
        <v>23</v>
      </c>
      <c r="D13" s="198">
        <v>1.5</v>
      </c>
      <c r="E13" s="392"/>
      <c r="F13" s="393" t="s">
        <v>24</v>
      </c>
      <c r="G13" s="394"/>
      <c r="H13" s="394"/>
      <c r="I13" s="394"/>
      <c r="J13" s="395"/>
    </row>
    <row r="14" spans="1:11" ht="16" thickBot="1">
      <c r="A14" s="392"/>
      <c r="B14" s="396" t="s">
        <v>25</v>
      </c>
      <c r="C14" s="397"/>
      <c r="D14" s="397"/>
      <c r="E14" s="398"/>
      <c r="F14" s="9">
        <v>40</v>
      </c>
      <c r="G14" s="9">
        <v>100</v>
      </c>
      <c r="H14" s="9">
        <v>130</v>
      </c>
      <c r="I14" s="9"/>
      <c r="J14" s="9">
        <v>270</v>
      </c>
    </row>
    <row r="15" spans="1:11" ht="16" thickBot="1">
      <c r="A15" s="11"/>
      <c r="B15" s="7"/>
      <c r="C15" s="7"/>
      <c r="D15" s="198"/>
      <c r="E15" s="12"/>
      <c r="F15" s="8"/>
      <c r="G15" s="8"/>
      <c r="H15" s="8"/>
      <c r="I15" s="8"/>
      <c r="J15" s="8"/>
    </row>
    <row r="16" spans="1:11" ht="16" thickBot="1">
      <c r="A16" s="390" t="s">
        <v>26</v>
      </c>
      <c r="B16" s="13" t="s">
        <v>27</v>
      </c>
      <c r="C16" s="13" t="s">
        <v>28</v>
      </c>
      <c r="D16" s="199">
        <v>2.5</v>
      </c>
      <c r="E16" s="390">
        <v>13</v>
      </c>
      <c r="F16" s="14">
        <v>10</v>
      </c>
      <c r="G16" s="14">
        <v>18</v>
      </c>
      <c r="H16" s="14">
        <v>17</v>
      </c>
      <c r="I16" s="9">
        <f>SUM(G16:H16)</f>
        <v>35</v>
      </c>
      <c r="J16" s="14">
        <v>45</v>
      </c>
    </row>
    <row r="17" spans="1:10" ht="16" thickBot="1">
      <c r="A17" s="391"/>
      <c r="B17" s="13"/>
      <c r="C17" s="13"/>
      <c r="D17" s="199"/>
      <c r="E17" s="391"/>
      <c r="F17" s="14"/>
      <c r="G17" s="14"/>
      <c r="H17" s="14"/>
      <c r="I17" s="14"/>
      <c r="J17" s="14"/>
    </row>
    <row r="18" spans="1:10" ht="16" thickBot="1">
      <c r="A18" s="391"/>
      <c r="B18" s="13" t="s">
        <v>29</v>
      </c>
      <c r="C18" s="13" t="s">
        <v>30</v>
      </c>
      <c r="D18" s="199">
        <v>2</v>
      </c>
      <c r="E18" s="391"/>
      <c r="F18" s="14">
        <v>6</v>
      </c>
      <c r="G18" s="14">
        <v>12</v>
      </c>
      <c r="H18" s="14">
        <v>12</v>
      </c>
      <c r="I18" s="9">
        <f>SUM(G18:H18)</f>
        <v>24</v>
      </c>
      <c r="J18" s="14">
        <v>30</v>
      </c>
    </row>
    <row r="19" spans="1:10" ht="16" thickBot="1">
      <c r="A19" s="391"/>
      <c r="B19" s="15" t="s">
        <v>31</v>
      </c>
      <c r="C19" s="15"/>
      <c r="D19" s="200"/>
      <c r="E19" s="399"/>
      <c r="F19" s="16">
        <f>SUM(F16:F18)</f>
        <v>16</v>
      </c>
      <c r="G19" s="16">
        <f>SUM(G16:G18)</f>
        <v>30</v>
      </c>
      <c r="H19" s="16">
        <f>SUM(H16:H18)</f>
        <v>29</v>
      </c>
      <c r="I19" s="16"/>
      <c r="J19" s="16">
        <f>SUM(J16:J18)</f>
        <v>75</v>
      </c>
    </row>
    <row r="20" spans="1:10" ht="16" thickBot="1">
      <c r="A20" s="391"/>
      <c r="B20" s="7"/>
      <c r="C20" s="7"/>
      <c r="D20" s="198"/>
      <c r="E20" s="391"/>
      <c r="F20" s="8"/>
      <c r="G20" s="8"/>
      <c r="H20" s="8"/>
      <c r="I20" s="8"/>
      <c r="J20" s="8"/>
    </row>
    <row r="21" spans="1:10" ht="37" thickBot="1">
      <c r="A21" s="391"/>
      <c r="B21" s="17" t="s">
        <v>32</v>
      </c>
      <c r="C21" s="17" t="s">
        <v>33</v>
      </c>
      <c r="D21" s="201">
        <v>1.5</v>
      </c>
      <c r="E21" s="400"/>
      <c r="F21" s="18">
        <v>10</v>
      </c>
      <c r="G21" s="18">
        <v>10</v>
      </c>
      <c r="H21" s="18">
        <v>10</v>
      </c>
      <c r="I21" s="9">
        <f>SUM(G21:H21)</f>
        <v>20</v>
      </c>
      <c r="J21" s="18">
        <v>30</v>
      </c>
    </row>
    <row r="22" spans="1:10" ht="16" thickBot="1">
      <c r="A22" s="391"/>
      <c r="B22" s="17"/>
      <c r="C22" s="17"/>
      <c r="D22" s="201"/>
      <c r="E22" s="400"/>
      <c r="F22" s="18"/>
      <c r="G22" s="18"/>
      <c r="H22" s="18"/>
      <c r="I22" s="18"/>
      <c r="J22" s="18"/>
    </row>
    <row r="23" spans="1:10" ht="49" thickBot="1">
      <c r="A23" s="391"/>
      <c r="B23" s="17" t="s">
        <v>34</v>
      </c>
      <c r="C23" s="17" t="s">
        <v>35</v>
      </c>
      <c r="D23" s="201">
        <v>2.5</v>
      </c>
      <c r="E23" s="400"/>
      <c r="F23" s="18">
        <v>10</v>
      </c>
      <c r="G23" s="18">
        <v>20</v>
      </c>
      <c r="H23" s="18">
        <v>15</v>
      </c>
      <c r="I23" s="9">
        <f>SUM(G23:H23)</f>
        <v>35</v>
      </c>
      <c r="J23" s="18">
        <v>45</v>
      </c>
    </row>
    <row r="24" spans="1:10" ht="25" thickBot="1">
      <c r="A24" s="391"/>
      <c r="B24" s="19" t="s">
        <v>36</v>
      </c>
      <c r="C24" s="19"/>
      <c r="D24" s="202"/>
      <c r="E24" s="401"/>
      <c r="F24" s="20">
        <f>SUM(F21:F23)</f>
        <v>20</v>
      </c>
      <c r="G24" s="20">
        <f>SUM(G21:G23)</f>
        <v>30</v>
      </c>
      <c r="H24" s="20">
        <f>SUM(H21:H23)</f>
        <v>25</v>
      </c>
      <c r="I24" s="9">
        <f>SUM(G24:H24)</f>
        <v>55</v>
      </c>
      <c r="J24" s="20">
        <f>SUM(J21:J23)</f>
        <v>75</v>
      </c>
    </row>
    <row r="25" spans="1:10" ht="16" thickBot="1">
      <c r="A25" s="391"/>
      <c r="B25" s="7"/>
      <c r="C25" s="7"/>
      <c r="D25" s="198"/>
      <c r="E25" s="391"/>
      <c r="F25" s="8"/>
      <c r="G25" s="8"/>
      <c r="H25" s="8"/>
      <c r="I25" s="8"/>
      <c r="J25" s="8"/>
    </row>
    <row r="26" spans="1:10" ht="85" thickBot="1">
      <c r="A26" s="391"/>
      <c r="B26" s="7" t="s">
        <v>37</v>
      </c>
      <c r="C26" s="7" t="s">
        <v>38</v>
      </c>
      <c r="D26" s="198">
        <v>2</v>
      </c>
      <c r="E26" s="391"/>
      <c r="F26" s="8">
        <v>0</v>
      </c>
      <c r="G26" s="8">
        <v>15</v>
      </c>
      <c r="H26" s="8">
        <v>15</v>
      </c>
      <c r="I26" s="9">
        <f>SUM(G26:H26)</f>
        <v>30</v>
      </c>
      <c r="J26" s="8">
        <v>30</v>
      </c>
    </row>
    <row r="27" spans="1:10" ht="16" thickBot="1">
      <c r="A27" s="391"/>
      <c r="B27" s="7"/>
      <c r="C27" s="7"/>
      <c r="D27" s="198"/>
      <c r="E27" s="391"/>
      <c r="F27" s="8"/>
      <c r="G27" s="8"/>
      <c r="H27" s="8"/>
      <c r="I27" s="8"/>
      <c r="J27" s="8"/>
    </row>
    <row r="28" spans="1:10" ht="25" thickBot="1">
      <c r="A28" s="391"/>
      <c r="B28" s="7" t="s">
        <v>39</v>
      </c>
      <c r="C28" s="7" t="s">
        <v>40</v>
      </c>
      <c r="D28" s="198">
        <v>1.5</v>
      </c>
      <c r="E28" s="391"/>
      <c r="F28" s="8">
        <v>0</v>
      </c>
      <c r="G28" s="8">
        <v>15</v>
      </c>
      <c r="H28" s="8">
        <v>15</v>
      </c>
      <c r="I28" s="9">
        <f>SUM(G28:H28)</f>
        <v>30</v>
      </c>
      <c r="J28" s="8">
        <v>30</v>
      </c>
    </row>
    <row r="29" spans="1:10" ht="16" thickBot="1">
      <c r="A29" s="391"/>
      <c r="B29" s="7"/>
      <c r="C29" s="7"/>
      <c r="D29" s="198"/>
      <c r="E29" s="391"/>
      <c r="F29" s="8"/>
      <c r="G29" s="8"/>
      <c r="H29" s="8"/>
      <c r="I29" s="8"/>
      <c r="J29" s="8"/>
    </row>
    <row r="30" spans="1:10" ht="61" thickBot="1">
      <c r="A30" s="391"/>
      <c r="B30" s="7" t="s">
        <v>41</v>
      </c>
      <c r="C30" s="7" t="s">
        <v>42</v>
      </c>
      <c r="D30" s="198">
        <v>1</v>
      </c>
      <c r="E30" s="392"/>
      <c r="F30" s="8">
        <v>0</v>
      </c>
      <c r="G30" s="8">
        <v>10</v>
      </c>
      <c r="H30" s="8">
        <v>10</v>
      </c>
      <c r="I30" s="9">
        <f>SUM(G30:H30)</f>
        <v>20</v>
      </c>
      <c r="J30" s="8">
        <v>20</v>
      </c>
    </row>
    <row r="31" spans="1:10" ht="16" thickBot="1">
      <c r="A31" s="392"/>
      <c r="B31" s="396" t="s">
        <v>43</v>
      </c>
      <c r="C31" s="397"/>
      <c r="D31" s="397"/>
      <c r="E31" s="398"/>
      <c r="F31" s="9">
        <v>36</v>
      </c>
      <c r="G31" s="9">
        <v>100</v>
      </c>
      <c r="H31" s="9">
        <v>94</v>
      </c>
      <c r="I31" s="9">
        <f>SUM(G31:H31)</f>
        <v>194</v>
      </c>
      <c r="J31" s="9">
        <v>230</v>
      </c>
    </row>
    <row r="32" spans="1:10" ht="16" thickBot="1">
      <c r="A32" s="387" t="s">
        <v>44</v>
      </c>
      <c r="B32" s="388"/>
      <c r="C32" s="388"/>
      <c r="D32" s="389"/>
      <c r="E32" s="6">
        <v>30</v>
      </c>
      <c r="F32" s="21">
        <v>76</v>
      </c>
      <c r="G32" s="21">
        <v>200</v>
      </c>
      <c r="H32" s="21">
        <v>224</v>
      </c>
      <c r="I32" s="9">
        <f>SUM(G32:H32)</f>
        <v>424</v>
      </c>
      <c r="J32" s="21">
        <v>500</v>
      </c>
    </row>
    <row r="34" spans="1:9" ht="16" thickBot="1"/>
    <row r="35" spans="1:9" ht="16" thickBot="1">
      <c r="A35" s="387" t="s">
        <v>82</v>
      </c>
      <c r="B35" s="388"/>
      <c r="C35" s="388"/>
      <c r="D35" s="388"/>
      <c r="E35" s="388"/>
      <c r="F35" s="388"/>
      <c r="G35" s="388"/>
      <c r="H35" s="388"/>
      <c r="I35" s="389"/>
    </row>
    <row r="36" spans="1:9" ht="97" thickBot="1">
      <c r="A36" s="402" t="s">
        <v>83</v>
      </c>
      <c r="B36" s="7" t="s">
        <v>84</v>
      </c>
      <c r="C36" s="7" t="s">
        <v>85</v>
      </c>
      <c r="D36" s="198">
        <v>1.5</v>
      </c>
      <c r="E36" s="390">
        <v>16</v>
      </c>
      <c r="F36" s="8">
        <v>8</v>
      </c>
      <c r="G36" s="8">
        <v>10</v>
      </c>
      <c r="H36" s="8">
        <v>12</v>
      </c>
      <c r="I36" s="8">
        <v>30</v>
      </c>
    </row>
    <row r="37" spans="1:9" ht="25" thickBot="1">
      <c r="A37" s="403"/>
      <c r="B37" s="7" t="s">
        <v>86</v>
      </c>
      <c r="C37" s="7" t="s">
        <v>87</v>
      </c>
      <c r="D37" s="198">
        <v>1.5</v>
      </c>
      <c r="E37" s="391"/>
      <c r="F37" s="8">
        <v>8</v>
      </c>
      <c r="G37" s="8">
        <v>10</v>
      </c>
      <c r="H37" s="8">
        <v>12</v>
      </c>
      <c r="I37" s="8">
        <v>30</v>
      </c>
    </row>
    <row r="38" spans="1:9" ht="49" thickBot="1">
      <c r="A38" s="403"/>
      <c r="B38" s="7" t="s">
        <v>88</v>
      </c>
      <c r="C38" s="7" t="s">
        <v>89</v>
      </c>
      <c r="D38" s="198">
        <v>3.5</v>
      </c>
      <c r="E38" s="391"/>
      <c r="F38" s="8">
        <v>10</v>
      </c>
      <c r="G38" s="8">
        <v>20</v>
      </c>
      <c r="H38" s="8">
        <v>30</v>
      </c>
      <c r="I38" s="8">
        <v>60</v>
      </c>
    </row>
    <row r="39" spans="1:9" ht="49" thickBot="1">
      <c r="A39" s="403"/>
      <c r="B39" s="7" t="s">
        <v>90</v>
      </c>
      <c r="C39" s="7" t="s">
        <v>91</v>
      </c>
      <c r="D39" s="198">
        <v>2.5</v>
      </c>
      <c r="E39" s="391"/>
      <c r="F39" s="8">
        <v>10</v>
      </c>
      <c r="G39" s="8">
        <v>15</v>
      </c>
      <c r="H39" s="8">
        <v>20</v>
      </c>
      <c r="I39" s="8">
        <v>45</v>
      </c>
    </row>
    <row r="40" spans="1:9" ht="73" thickBot="1">
      <c r="A40" s="403"/>
      <c r="B40" s="7" t="s">
        <v>92</v>
      </c>
      <c r="C40" s="7" t="s">
        <v>93</v>
      </c>
      <c r="D40" s="198">
        <v>2.5</v>
      </c>
      <c r="E40" s="392"/>
      <c r="F40" s="8">
        <v>10</v>
      </c>
      <c r="G40" s="8">
        <v>15</v>
      </c>
      <c r="H40" s="8">
        <v>20</v>
      </c>
      <c r="I40" s="8">
        <v>45</v>
      </c>
    </row>
    <row r="41" spans="1:9" ht="61" thickBot="1">
      <c r="A41" s="403"/>
      <c r="B41" s="7" t="s">
        <v>94</v>
      </c>
      <c r="C41" s="7" t="s">
        <v>95</v>
      </c>
      <c r="D41" s="198">
        <v>2.5</v>
      </c>
      <c r="E41" s="7"/>
      <c r="F41" s="8">
        <v>10</v>
      </c>
      <c r="G41" s="8">
        <v>15</v>
      </c>
      <c r="H41" s="8">
        <v>20</v>
      </c>
      <c r="I41" s="8">
        <v>45</v>
      </c>
    </row>
    <row r="42" spans="1:9" ht="73" thickBot="1">
      <c r="A42" s="403"/>
      <c r="B42" s="7" t="s">
        <v>96</v>
      </c>
      <c r="C42" s="7" t="s">
        <v>97</v>
      </c>
      <c r="D42" s="198">
        <v>2</v>
      </c>
      <c r="E42" s="7"/>
      <c r="F42" s="393" t="s">
        <v>98</v>
      </c>
      <c r="G42" s="394"/>
      <c r="H42" s="394"/>
      <c r="I42" s="395"/>
    </row>
    <row r="43" spans="1:9" ht="16" thickBot="1">
      <c r="A43" s="404"/>
      <c r="B43" s="396" t="s">
        <v>99</v>
      </c>
      <c r="C43" s="397"/>
      <c r="D43" s="397"/>
      <c r="E43" s="398"/>
      <c r="F43" s="9">
        <v>56</v>
      </c>
      <c r="G43" s="9">
        <v>85</v>
      </c>
      <c r="H43" s="9">
        <v>114</v>
      </c>
      <c r="I43" s="9">
        <v>255</v>
      </c>
    </row>
    <row r="44" spans="1:9" ht="25" thickBot="1">
      <c r="A44" s="390" t="s">
        <v>100</v>
      </c>
      <c r="B44" s="7" t="s">
        <v>101</v>
      </c>
      <c r="C44" s="7" t="s">
        <v>102</v>
      </c>
      <c r="D44" s="198">
        <v>2.5</v>
      </c>
      <c r="E44" s="390">
        <v>14</v>
      </c>
      <c r="F44" s="8">
        <v>11</v>
      </c>
      <c r="G44" s="8">
        <v>16</v>
      </c>
      <c r="H44" s="8">
        <v>18</v>
      </c>
      <c r="I44" s="8">
        <v>45</v>
      </c>
    </row>
    <row r="45" spans="1:9" ht="37" thickBot="1">
      <c r="A45" s="391"/>
      <c r="B45" s="7" t="s">
        <v>103</v>
      </c>
      <c r="C45" s="7" t="s">
        <v>104</v>
      </c>
      <c r="D45" s="198">
        <v>2</v>
      </c>
      <c r="E45" s="391"/>
      <c r="F45" s="8">
        <v>8</v>
      </c>
      <c r="G45" s="8">
        <v>12</v>
      </c>
      <c r="H45" s="8">
        <v>10</v>
      </c>
      <c r="I45" s="8">
        <v>30</v>
      </c>
    </row>
    <row r="46" spans="1:9" ht="73" thickBot="1">
      <c r="A46" s="391"/>
      <c r="B46" s="7" t="s">
        <v>105</v>
      </c>
      <c r="C46" s="7" t="s">
        <v>106</v>
      </c>
      <c r="D46" s="198">
        <v>3</v>
      </c>
      <c r="E46" s="391"/>
      <c r="F46" s="8">
        <v>12</v>
      </c>
      <c r="G46" s="8">
        <v>18</v>
      </c>
      <c r="H46" s="8">
        <v>15</v>
      </c>
      <c r="I46" s="8">
        <v>45</v>
      </c>
    </row>
    <row r="47" spans="1:9" ht="37" thickBot="1">
      <c r="A47" s="391"/>
      <c r="B47" s="7" t="s">
        <v>107</v>
      </c>
      <c r="C47" s="7" t="s">
        <v>108</v>
      </c>
      <c r="D47" s="198">
        <v>1.5</v>
      </c>
      <c r="E47" s="391"/>
      <c r="F47" s="8">
        <v>8</v>
      </c>
      <c r="G47" s="8">
        <v>12</v>
      </c>
      <c r="H47" s="8">
        <v>10</v>
      </c>
      <c r="I47" s="8">
        <v>30</v>
      </c>
    </row>
    <row r="48" spans="1:9" ht="109" thickBot="1">
      <c r="A48" s="391"/>
      <c r="B48" s="7" t="s">
        <v>109</v>
      </c>
      <c r="C48" s="7" t="s">
        <v>110</v>
      </c>
      <c r="D48" s="198">
        <v>1.5</v>
      </c>
      <c r="E48" s="391"/>
      <c r="F48" s="8">
        <v>0</v>
      </c>
      <c r="G48" s="8">
        <v>15</v>
      </c>
      <c r="H48" s="8">
        <v>15</v>
      </c>
      <c r="I48" s="8">
        <v>30</v>
      </c>
    </row>
    <row r="49" spans="1:9" ht="37" thickBot="1">
      <c r="A49" s="391"/>
      <c r="B49" s="7" t="s">
        <v>111</v>
      </c>
      <c r="C49" s="7" t="s">
        <v>112</v>
      </c>
      <c r="D49" s="198">
        <v>2.5</v>
      </c>
      <c r="E49" s="392"/>
      <c r="F49" s="8">
        <v>0</v>
      </c>
      <c r="G49" s="8">
        <v>23</v>
      </c>
      <c r="H49" s="8">
        <v>22</v>
      </c>
      <c r="I49" s="8">
        <v>45</v>
      </c>
    </row>
    <row r="50" spans="1:9" ht="49" thickBot="1">
      <c r="A50" s="391"/>
      <c r="B50" s="7" t="s">
        <v>113</v>
      </c>
      <c r="C50" s="7" t="s">
        <v>114</v>
      </c>
      <c r="D50" s="198">
        <v>1</v>
      </c>
      <c r="E50" s="7"/>
      <c r="F50" s="8">
        <v>0</v>
      </c>
      <c r="G50" s="8">
        <v>10</v>
      </c>
      <c r="H50" s="8">
        <v>10</v>
      </c>
      <c r="I50" s="8">
        <v>20</v>
      </c>
    </row>
    <row r="51" spans="1:9" ht="16" thickBot="1">
      <c r="A51" s="392"/>
      <c r="B51" s="396" t="s">
        <v>115</v>
      </c>
      <c r="C51" s="397"/>
      <c r="D51" s="397"/>
      <c r="E51" s="398"/>
      <c r="F51" s="9">
        <v>39</v>
      </c>
      <c r="G51" s="9">
        <v>106</v>
      </c>
      <c r="H51" s="9">
        <v>100</v>
      </c>
      <c r="I51" s="9">
        <v>245</v>
      </c>
    </row>
    <row r="52" spans="1:9" ht="16" thickBot="1">
      <c r="A52" s="387" t="s">
        <v>116</v>
      </c>
      <c r="B52" s="388"/>
      <c r="C52" s="388"/>
      <c r="D52" s="389"/>
      <c r="E52" s="6">
        <v>30</v>
      </c>
      <c r="F52" s="21">
        <v>95</v>
      </c>
      <c r="G52" s="21">
        <v>191</v>
      </c>
      <c r="H52" s="21">
        <v>214</v>
      </c>
      <c r="I52" s="21">
        <v>500</v>
      </c>
    </row>
  </sheetData>
  <mergeCells count="18">
    <mergeCell ref="A44:A51"/>
    <mergeCell ref="E44:E49"/>
    <mergeCell ref="B51:E51"/>
    <mergeCell ref="A52:D52"/>
    <mergeCell ref="A35:I35"/>
    <mergeCell ref="A36:A43"/>
    <mergeCell ref="E36:E40"/>
    <mergeCell ref="F42:I42"/>
    <mergeCell ref="B43:E43"/>
    <mergeCell ref="A32:D32"/>
    <mergeCell ref="A2:J2"/>
    <mergeCell ref="A4:A14"/>
    <mergeCell ref="E4:E13"/>
    <mergeCell ref="F13:J13"/>
    <mergeCell ref="B14:E14"/>
    <mergeCell ref="A16:A31"/>
    <mergeCell ref="E16:E30"/>
    <mergeCell ref="B31:E3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J80"/>
  <sheetViews>
    <sheetView topLeftCell="A34" workbookViewId="0">
      <selection activeCell="AD22" sqref="AD22"/>
    </sheetView>
  </sheetViews>
  <sheetFormatPr baseColWidth="10" defaultRowHeight="15" x14ac:dyDescent="0"/>
  <cols>
    <col min="2" max="2" width="24.5" customWidth="1"/>
    <col min="3" max="4" width="10.83203125" customWidth="1"/>
    <col min="5" max="5" width="7.6640625" style="205" customWidth="1"/>
    <col min="6" max="6" width="6.83203125" style="205" customWidth="1"/>
    <col min="7" max="7" width="6.6640625" style="205" customWidth="1"/>
    <col min="8" max="8" width="5.1640625" style="205" customWidth="1"/>
    <col min="9" max="12" width="10.83203125" customWidth="1"/>
    <col min="36" max="36" width="10.83203125" customWidth="1"/>
  </cols>
  <sheetData>
    <row r="1" spans="1:36">
      <c r="N1" s="271" t="s">
        <v>46</v>
      </c>
      <c r="O1" s="279" t="s">
        <v>65</v>
      </c>
      <c r="P1" s="272"/>
      <c r="Q1" s="272"/>
      <c r="R1" s="272"/>
      <c r="S1" s="272"/>
      <c r="T1" s="272"/>
      <c r="U1" s="272"/>
      <c r="V1" s="272"/>
      <c r="W1" s="272"/>
      <c r="X1" s="272"/>
      <c r="Y1" s="273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</row>
    <row r="2" spans="1:36">
      <c r="N2" s="274" t="s">
        <v>47</v>
      </c>
      <c r="O2" s="280" t="s">
        <v>48</v>
      </c>
      <c r="P2" s="270"/>
      <c r="Q2" s="446"/>
      <c r="R2" s="446"/>
      <c r="S2" s="446"/>
      <c r="T2" s="446"/>
      <c r="U2" s="446"/>
      <c r="V2" s="446"/>
      <c r="W2" s="446"/>
      <c r="X2" s="446"/>
      <c r="Y2" s="447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6" ht="24">
      <c r="N3" s="274" t="s">
        <v>49</v>
      </c>
      <c r="O3" s="280">
        <v>1</v>
      </c>
      <c r="P3" s="270"/>
      <c r="Q3" s="448" t="s">
        <v>66</v>
      </c>
      <c r="R3" s="448"/>
      <c r="S3" s="448"/>
      <c r="T3" s="448"/>
      <c r="U3" s="448"/>
      <c r="V3" s="448"/>
      <c r="W3" s="448"/>
      <c r="X3" s="448"/>
      <c r="Y3" s="275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</row>
    <row r="4" spans="1:36" ht="24" customHeight="1">
      <c r="N4" s="274" t="s">
        <v>50</v>
      </c>
      <c r="O4" s="281" t="s">
        <v>51</v>
      </c>
      <c r="P4" s="270"/>
      <c r="Q4" s="270"/>
      <c r="R4" s="270"/>
      <c r="S4" s="270"/>
      <c r="T4" s="449" t="s">
        <v>160</v>
      </c>
      <c r="U4" s="449"/>
      <c r="V4" s="270"/>
      <c r="W4" s="270"/>
      <c r="X4" s="270"/>
      <c r="Y4" s="275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16" thickBot="1">
      <c r="J5">
        <f>(48-6)/3</f>
        <v>14</v>
      </c>
      <c r="N5" s="276" t="s">
        <v>52</v>
      </c>
      <c r="O5" s="282">
        <v>1</v>
      </c>
      <c r="P5" s="277"/>
      <c r="Q5" s="277"/>
      <c r="R5" s="277"/>
      <c r="S5" s="277"/>
      <c r="T5" s="277"/>
      <c r="U5" s="277"/>
      <c r="V5" s="277"/>
      <c r="W5" s="277"/>
      <c r="X5" s="277"/>
      <c r="Y5" s="278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16" thickBot="1"/>
    <row r="7" spans="1:36" ht="16" thickBot="1">
      <c r="A7" s="48"/>
      <c r="B7" s="48"/>
      <c r="C7" s="48"/>
      <c r="D7" s="48"/>
      <c r="E7" s="78"/>
      <c r="F7" s="78"/>
      <c r="G7" s="78"/>
      <c r="H7" s="78"/>
      <c r="I7" s="48"/>
      <c r="J7" s="48"/>
      <c r="K7" s="48"/>
      <c r="L7" s="48"/>
      <c r="M7" s="24"/>
      <c r="N7" s="303">
        <v>36</v>
      </c>
      <c r="O7" s="26">
        <f t="shared" ref="O7:AC7" si="0">N7+1</f>
        <v>37</v>
      </c>
      <c r="P7" s="26">
        <f t="shared" si="0"/>
        <v>38</v>
      </c>
      <c r="Q7" s="192">
        <f t="shared" si="0"/>
        <v>39</v>
      </c>
      <c r="R7" s="191">
        <f t="shared" si="0"/>
        <v>40</v>
      </c>
      <c r="S7" s="27">
        <f t="shared" si="0"/>
        <v>41</v>
      </c>
      <c r="T7" s="27">
        <f t="shared" si="0"/>
        <v>42</v>
      </c>
      <c r="U7" s="306">
        <f t="shared" si="0"/>
        <v>43</v>
      </c>
      <c r="V7" s="308">
        <f t="shared" si="0"/>
        <v>44</v>
      </c>
      <c r="W7" s="303">
        <f t="shared" si="0"/>
        <v>45</v>
      </c>
      <c r="X7" s="27">
        <f t="shared" si="0"/>
        <v>46</v>
      </c>
      <c r="Y7" s="27">
        <f t="shared" si="0"/>
        <v>47</v>
      </c>
      <c r="Z7" s="306">
        <f t="shared" si="0"/>
        <v>48</v>
      </c>
      <c r="AA7" s="25">
        <f t="shared" si="0"/>
        <v>49</v>
      </c>
      <c r="AB7" s="27">
        <f t="shared" si="0"/>
        <v>50</v>
      </c>
      <c r="AC7" s="27">
        <f t="shared" si="0"/>
        <v>51</v>
      </c>
      <c r="AD7" s="27">
        <f>AC7+1</f>
        <v>52</v>
      </c>
      <c r="AE7" s="310">
        <v>1</v>
      </c>
      <c r="AF7" s="303">
        <f>AE7+1</f>
        <v>2</v>
      </c>
      <c r="AG7" s="27">
        <f>AF7+1</f>
        <v>3</v>
      </c>
      <c r="AH7" s="27">
        <f>AG7+1</f>
        <v>4</v>
      </c>
      <c r="AI7" s="306">
        <f>AH7+1</f>
        <v>5</v>
      </c>
      <c r="AJ7" s="313"/>
    </row>
    <row r="8" spans="1:36" ht="16" thickBot="1">
      <c r="A8" s="48"/>
      <c r="B8" s="48"/>
      <c r="C8" s="48"/>
      <c r="D8" s="48"/>
      <c r="E8" s="78"/>
      <c r="F8" s="78"/>
      <c r="G8" s="78"/>
      <c r="H8" s="78"/>
      <c r="I8" s="48"/>
      <c r="J8" s="48"/>
      <c r="K8" s="48"/>
      <c r="L8" s="48"/>
      <c r="M8" s="24"/>
      <c r="N8" s="450" t="s">
        <v>53</v>
      </c>
      <c r="O8" s="440"/>
      <c r="P8" s="440"/>
      <c r="Q8" s="451"/>
      <c r="R8" s="450" t="s">
        <v>54</v>
      </c>
      <c r="S8" s="440"/>
      <c r="T8" s="440"/>
      <c r="U8" s="451"/>
      <c r="V8" s="177"/>
      <c r="W8" s="450" t="s">
        <v>55</v>
      </c>
      <c r="X8" s="440"/>
      <c r="Y8" s="440"/>
      <c r="Z8" s="451"/>
      <c r="AA8" s="440" t="s">
        <v>56</v>
      </c>
      <c r="AB8" s="440"/>
      <c r="AC8" s="440"/>
      <c r="AD8" s="441"/>
      <c r="AE8" s="442" t="s">
        <v>57</v>
      </c>
      <c r="AF8" s="443"/>
      <c r="AG8" s="444"/>
      <c r="AH8" s="444"/>
      <c r="AI8" s="445"/>
      <c r="AJ8" s="314" t="s">
        <v>58</v>
      </c>
    </row>
    <row r="9" spans="1:36" ht="16" thickBot="1">
      <c r="A9" s="48"/>
      <c r="B9" s="48"/>
      <c r="C9" s="48"/>
      <c r="D9" s="48"/>
      <c r="E9" s="78"/>
      <c r="F9" s="78"/>
      <c r="G9" s="78"/>
      <c r="H9" s="78"/>
      <c r="I9" s="48"/>
      <c r="J9" s="48"/>
      <c r="K9" s="48"/>
      <c r="L9" s="48"/>
      <c r="M9" s="24"/>
      <c r="N9" s="29">
        <v>41519</v>
      </c>
      <c r="O9" s="30">
        <f>N9+7</f>
        <v>41526</v>
      </c>
      <c r="P9" s="30">
        <f t="shared" ref="P9:AC9" si="1">O9+7</f>
        <v>41533</v>
      </c>
      <c r="Q9" s="304">
        <f t="shared" si="1"/>
        <v>41540</v>
      </c>
      <c r="R9" s="29">
        <f t="shared" si="1"/>
        <v>41547</v>
      </c>
      <c r="S9" s="30">
        <f t="shared" si="1"/>
        <v>41554</v>
      </c>
      <c r="T9" s="31">
        <f t="shared" si="1"/>
        <v>41561</v>
      </c>
      <c r="U9" s="307">
        <f t="shared" si="1"/>
        <v>41568</v>
      </c>
      <c r="V9" s="309">
        <f t="shared" si="1"/>
        <v>41575</v>
      </c>
      <c r="W9" s="29">
        <f t="shared" si="1"/>
        <v>41582</v>
      </c>
      <c r="X9" s="30">
        <f t="shared" si="1"/>
        <v>41589</v>
      </c>
      <c r="Y9" s="30">
        <f t="shared" si="1"/>
        <v>41596</v>
      </c>
      <c r="Z9" s="304">
        <f t="shared" si="1"/>
        <v>41603</v>
      </c>
      <c r="AA9" s="301">
        <f t="shared" si="1"/>
        <v>41610</v>
      </c>
      <c r="AB9" s="31">
        <f t="shared" si="1"/>
        <v>41617</v>
      </c>
      <c r="AC9" s="31">
        <f t="shared" si="1"/>
        <v>41624</v>
      </c>
      <c r="AD9" s="32">
        <f>AC9+7</f>
        <v>41631</v>
      </c>
      <c r="AE9" s="311">
        <f>AD9+7</f>
        <v>41638</v>
      </c>
      <c r="AF9" s="315">
        <f t="shared" ref="AF9:AI9" si="2">AE9+7</f>
        <v>41645</v>
      </c>
      <c r="AG9" s="31">
        <f t="shared" si="2"/>
        <v>41652</v>
      </c>
      <c r="AH9" s="31">
        <f t="shared" si="2"/>
        <v>41659</v>
      </c>
      <c r="AI9" s="304">
        <f t="shared" si="2"/>
        <v>41666</v>
      </c>
      <c r="AJ9" s="33"/>
    </row>
    <row r="10" spans="1:36" ht="16" thickBot="1">
      <c r="A10" s="48"/>
      <c r="B10" s="48"/>
      <c r="C10" s="48"/>
      <c r="D10" s="48"/>
      <c r="E10" s="78"/>
      <c r="F10" s="78"/>
      <c r="G10" s="78"/>
      <c r="H10" s="78"/>
      <c r="I10" s="48"/>
      <c r="J10" s="48"/>
      <c r="K10" s="48"/>
      <c r="L10" s="48"/>
      <c r="M10" s="302"/>
      <c r="N10" s="74">
        <f>N79</f>
        <v>25</v>
      </c>
      <c r="O10" s="74">
        <f t="shared" ref="O10:U10" si="3">O79</f>
        <v>35</v>
      </c>
      <c r="P10" s="74">
        <f t="shared" si="3"/>
        <v>35</v>
      </c>
      <c r="Q10" s="305">
        <f t="shared" si="3"/>
        <v>35</v>
      </c>
      <c r="R10" s="74">
        <f t="shared" si="3"/>
        <v>35</v>
      </c>
      <c r="S10" s="74">
        <f t="shared" si="3"/>
        <v>35</v>
      </c>
      <c r="T10" s="74">
        <f t="shared" si="3"/>
        <v>35</v>
      </c>
      <c r="U10" s="305">
        <f t="shared" si="3"/>
        <v>35</v>
      </c>
      <c r="V10" s="309"/>
      <c r="W10" s="74">
        <f t="shared" ref="W10:AC10" si="4">W79</f>
        <v>34</v>
      </c>
      <c r="X10" s="74">
        <f t="shared" si="4"/>
        <v>34</v>
      </c>
      <c r="Y10" s="74">
        <f t="shared" si="4"/>
        <v>34</v>
      </c>
      <c r="Z10" s="305">
        <f t="shared" si="4"/>
        <v>34</v>
      </c>
      <c r="AA10" s="91">
        <f t="shared" si="4"/>
        <v>34</v>
      </c>
      <c r="AB10" s="74">
        <f t="shared" si="4"/>
        <v>34</v>
      </c>
      <c r="AC10" s="74">
        <f t="shared" si="4"/>
        <v>34</v>
      </c>
      <c r="AD10" s="149"/>
      <c r="AE10" s="312"/>
      <c r="AF10" s="74">
        <f t="shared" ref="AF10:AG10" si="5">AF79</f>
        <v>10</v>
      </c>
      <c r="AG10" s="74">
        <f t="shared" si="5"/>
        <v>0</v>
      </c>
      <c r="AH10" s="150"/>
      <c r="AI10" s="90"/>
      <c r="AJ10" s="145"/>
    </row>
    <row r="11" spans="1:36" ht="16" hidden="1" thickBot="1">
      <c r="A11" s="77"/>
      <c r="B11" s="77"/>
      <c r="C11" s="77"/>
      <c r="D11" s="77"/>
      <c r="E11" s="206"/>
      <c r="F11" s="206"/>
      <c r="G11" s="206"/>
      <c r="H11" s="206"/>
      <c r="I11" s="229"/>
      <c r="J11" s="77"/>
      <c r="K11" s="77"/>
      <c r="L11" s="77"/>
      <c r="M11" s="73"/>
      <c r="N11" s="74">
        <v>5</v>
      </c>
      <c r="O11" s="74">
        <v>5</v>
      </c>
      <c r="P11" s="74">
        <v>5</v>
      </c>
      <c r="Q11" s="74">
        <v>5</v>
      </c>
      <c r="R11" s="74">
        <v>5</v>
      </c>
      <c r="S11" s="74">
        <v>5</v>
      </c>
      <c r="T11" s="74">
        <v>5</v>
      </c>
      <c r="U11" s="74">
        <v>5</v>
      </c>
      <c r="V11" s="260"/>
      <c r="W11" s="74">
        <v>5</v>
      </c>
      <c r="X11" s="74">
        <v>4</v>
      </c>
      <c r="Y11" s="74">
        <v>5</v>
      </c>
      <c r="Z11" s="74">
        <v>5</v>
      </c>
      <c r="AA11" s="74">
        <v>5</v>
      </c>
      <c r="AB11" s="74">
        <v>5</v>
      </c>
      <c r="AC11" s="74">
        <v>5</v>
      </c>
      <c r="AD11" s="292">
        <v>5</v>
      </c>
      <c r="AE11" s="292">
        <v>5</v>
      </c>
      <c r="AF11" s="74">
        <v>5</v>
      </c>
      <c r="AG11" s="74">
        <v>5</v>
      </c>
      <c r="AH11" s="75">
        <v>5</v>
      </c>
      <c r="AI11" s="91">
        <v>5</v>
      </c>
      <c r="AJ11" s="74">
        <v>5</v>
      </c>
    </row>
    <row r="12" spans="1:36" ht="16" thickBot="1">
      <c r="C12" s="299" t="s">
        <v>122</v>
      </c>
      <c r="D12" s="300" t="s">
        <v>129</v>
      </c>
      <c r="E12" s="230" t="s">
        <v>121</v>
      </c>
      <c r="F12" s="230" t="s">
        <v>128</v>
      </c>
      <c r="G12" s="230" t="s">
        <v>6</v>
      </c>
      <c r="H12" s="231" t="s">
        <v>120</v>
      </c>
      <c r="I12" s="48" t="s">
        <v>124</v>
      </c>
      <c r="J12" s="175" t="s">
        <v>68</v>
      </c>
      <c r="K12" s="108" t="s">
        <v>73</v>
      </c>
      <c r="L12" s="103" t="s">
        <v>69</v>
      </c>
      <c r="M12" s="101"/>
      <c r="N12" s="34"/>
      <c r="O12" s="34"/>
      <c r="P12" s="34"/>
      <c r="Q12" s="34"/>
      <c r="R12" s="34"/>
      <c r="S12" s="34"/>
      <c r="T12" s="35"/>
      <c r="U12" s="259"/>
      <c r="V12" s="256" t="s">
        <v>72</v>
      </c>
      <c r="W12" s="37"/>
      <c r="X12" s="34"/>
      <c r="Y12" s="34"/>
      <c r="Z12" s="34"/>
      <c r="AA12" s="34"/>
      <c r="AB12" s="35"/>
      <c r="AC12" s="35"/>
      <c r="AD12" s="293"/>
      <c r="AE12" s="294"/>
      <c r="AF12" s="284"/>
      <c r="AG12" s="35"/>
      <c r="AH12" s="97"/>
      <c r="AI12" s="38"/>
      <c r="AJ12" s="39"/>
    </row>
    <row r="13" spans="1:36" ht="15" customHeight="1">
      <c r="A13" s="422" t="s">
        <v>12</v>
      </c>
      <c r="B13" s="428" t="s">
        <v>13</v>
      </c>
      <c r="C13" s="411" t="s">
        <v>146</v>
      </c>
      <c r="D13" s="411" t="s">
        <v>130</v>
      </c>
      <c r="E13" s="406">
        <v>3.5</v>
      </c>
      <c r="F13" s="416">
        <f>E13-SUM(G13:H16)</f>
        <v>0</v>
      </c>
      <c r="G13" s="406">
        <v>1.5</v>
      </c>
      <c r="H13" s="406">
        <v>2</v>
      </c>
      <c r="I13" s="78">
        <f>J13/16</f>
        <v>0.625</v>
      </c>
      <c r="J13" s="172">
        <v>10</v>
      </c>
      <c r="K13" s="111">
        <f>J13-L13</f>
        <v>-5</v>
      </c>
      <c r="L13" s="104">
        <f>SUM(N13:AI13)</f>
        <v>15</v>
      </c>
      <c r="M13" s="45" t="s">
        <v>59</v>
      </c>
      <c r="N13" s="40">
        <v>1</v>
      </c>
      <c r="O13" s="40">
        <v>1</v>
      </c>
      <c r="P13" s="40">
        <v>1</v>
      </c>
      <c r="Q13" s="40">
        <v>1</v>
      </c>
      <c r="R13" s="40">
        <v>1</v>
      </c>
      <c r="S13" s="40">
        <v>1</v>
      </c>
      <c r="T13" s="40">
        <v>1</v>
      </c>
      <c r="U13" s="41">
        <v>1</v>
      </c>
      <c r="V13" s="257"/>
      <c r="W13" s="249">
        <v>1</v>
      </c>
      <c r="X13" s="40">
        <v>1</v>
      </c>
      <c r="Y13" s="40">
        <v>1</v>
      </c>
      <c r="Z13" s="40">
        <v>1</v>
      </c>
      <c r="AA13" s="40">
        <v>1</v>
      </c>
      <c r="AB13" s="40">
        <v>1</v>
      </c>
      <c r="AC13" s="41">
        <v>1</v>
      </c>
      <c r="AD13" s="295"/>
      <c r="AE13" s="296"/>
      <c r="AF13" s="249"/>
      <c r="AG13" s="40"/>
      <c r="AH13" s="97"/>
      <c r="AI13" s="97"/>
      <c r="AJ13" s="43">
        <f t="shared" ref="AJ13:AJ79" si="6">SUM(N13:AF13)</f>
        <v>15</v>
      </c>
    </row>
    <row r="14" spans="1:36" ht="15" hidden="1" customHeight="1">
      <c r="A14" s="423"/>
      <c r="B14" s="429"/>
      <c r="C14" s="411"/>
      <c r="D14" s="411"/>
      <c r="E14" s="406"/>
      <c r="F14" s="417"/>
      <c r="G14" s="406"/>
      <c r="H14" s="406"/>
      <c r="I14" s="78">
        <f t="shared" ref="I14:I31" si="7">J14/16</f>
        <v>1.25</v>
      </c>
      <c r="J14" s="186">
        <v>20</v>
      </c>
      <c r="K14" s="81">
        <f>J14-L14</f>
        <v>-1</v>
      </c>
      <c r="L14" s="158">
        <f t="shared" ref="L14:L79" si="8">SUM(N14:AI14)</f>
        <v>21</v>
      </c>
      <c r="M14" s="128" t="s">
        <v>6</v>
      </c>
      <c r="N14" s="129">
        <v>3</v>
      </c>
      <c r="O14" s="129">
        <v>3</v>
      </c>
      <c r="P14" s="129">
        <v>3</v>
      </c>
      <c r="Q14" s="129">
        <v>3</v>
      </c>
      <c r="R14" s="129">
        <v>3</v>
      </c>
      <c r="S14" s="129">
        <v>3</v>
      </c>
      <c r="T14" s="129">
        <v>3</v>
      </c>
      <c r="U14" s="130"/>
      <c r="V14" s="257"/>
      <c r="W14" s="247"/>
      <c r="X14" s="129"/>
      <c r="Y14" s="129"/>
      <c r="Z14" s="129"/>
      <c r="AA14" s="129"/>
      <c r="AB14" s="129"/>
      <c r="AC14" s="130"/>
      <c r="AD14" s="295"/>
      <c r="AE14" s="296"/>
      <c r="AF14" s="247"/>
      <c r="AG14" s="129"/>
      <c r="AH14" s="97"/>
      <c r="AI14" s="97"/>
      <c r="AJ14" s="64">
        <f t="shared" si="6"/>
        <v>21</v>
      </c>
    </row>
    <row r="15" spans="1:36" s="219" customFormat="1" ht="15" hidden="1" customHeight="1">
      <c r="A15" s="423"/>
      <c r="B15" s="429"/>
      <c r="C15" s="411"/>
      <c r="D15" s="411"/>
      <c r="E15" s="406"/>
      <c r="F15" s="417"/>
      <c r="G15" s="406"/>
      <c r="H15" s="406"/>
      <c r="I15" s="165">
        <f t="shared" ref="I15" si="9">J15/16</f>
        <v>1.875</v>
      </c>
      <c r="J15" s="186">
        <v>30</v>
      </c>
      <c r="K15" s="81">
        <f>J15-L15</f>
        <v>6</v>
      </c>
      <c r="L15" s="158">
        <f t="shared" ref="L15" si="10">SUM(N15:AI15)</f>
        <v>24</v>
      </c>
      <c r="M15" s="128" t="s">
        <v>7</v>
      </c>
      <c r="N15" s="129"/>
      <c r="O15" s="129"/>
      <c r="P15" s="129"/>
      <c r="Q15" s="129"/>
      <c r="R15" s="129"/>
      <c r="S15" s="129"/>
      <c r="T15" s="129"/>
      <c r="U15" s="130">
        <v>3</v>
      </c>
      <c r="V15" s="257"/>
      <c r="W15" s="247">
        <v>3</v>
      </c>
      <c r="X15" s="218">
        <v>3</v>
      </c>
      <c r="Y15" s="156">
        <v>3</v>
      </c>
      <c r="Z15" s="156">
        <v>3</v>
      </c>
      <c r="AA15" s="156">
        <v>3</v>
      </c>
      <c r="AB15" s="156">
        <v>3</v>
      </c>
      <c r="AC15" s="283">
        <v>3</v>
      </c>
      <c r="AD15" s="295"/>
      <c r="AE15" s="296"/>
      <c r="AF15" s="247"/>
      <c r="AG15" s="129"/>
      <c r="AH15" s="97"/>
      <c r="AI15" s="97"/>
      <c r="AJ15" s="64">
        <f t="shared" ref="AJ15" si="11">SUM(N15:AF15)</f>
        <v>24</v>
      </c>
    </row>
    <row r="16" spans="1:36" s="133" customFormat="1" ht="16" thickBot="1">
      <c r="A16" s="424"/>
      <c r="B16" s="430"/>
      <c r="C16" s="412"/>
      <c r="D16" s="412"/>
      <c r="E16" s="439"/>
      <c r="F16" s="418"/>
      <c r="G16" s="439"/>
      <c r="H16" s="439"/>
      <c r="I16" s="50">
        <f t="shared" si="7"/>
        <v>3.125</v>
      </c>
      <c r="J16" s="107">
        <f>SUM(J14:J15)</f>
        <v>50</v>
      </c>
      <c r="K16" s="121">
        <f>SUM(K14:K15)</f>
        <v>5</v>
      </c>
      <c r="L16" s="122">
        <f>SUM(L14:L15)</f>
        <v>45</v>
      </c>
      <c r="M16" s="209" t="s">
        <v>125</v>
      </c>
      <c r="N16" s="50">
        <f t="shared" ref="N16:U16" si="12">SUM(N14:N15)</f>
        <v>3</v>
      </c>
      <c r="O16" s="50">
        <f t="shared" si="12"/>
        <v>3</v>
      </c>
      <c r="P16" s="50">
        <f t="shared" si="12"/>
        <v>3</v>
      </c>
      <c r="Q16" s="50">
        <f t="shared" si="12"/>
        <v>3</v>
      </c>
      <c r="R16" s="50">
        <f t="shared" si="12"/>
        <v>3</v>
      </c>
      <c r="S16" s="50">
        <f t="shared" si="12"/>
        <v>3</v>
      </c>
      <c r="T16" s="50">
        <f t="shared" si="12"/>
        <v>3</v>
      </c>
      <c r="U16" s="123">
        <f t="shared" si="12"/>
        <v>3</v>
      </c>
      <c r="V16" s="257"/>
      <c r="W16" s="210">
        <f t="shared" ref="W16:AC16" si="13">SUM(W14:W15)</f>
        <v>3</v>
      </c>
      <c r="X16" s="50">
        <f t="shared" si="13"/>
        <v>3</v>
      </c>
      <c r="Y16" s="50">
        <f t="shared" si="13"/>
        <v>3</v>
      </c>
      <c r="Z16" s="50">
        <f t="shared" si="13"/>
        <v>3</v>
      </c>
      <c r="AA16" s="50">
        <f t="shared" si="13"/>
        <v>3</v>
      </c>
      <c r="AB16" s="50">
        <f t="shared" si="13"/>
        <v>3</v>
      </c>
      <c r="AC16" s="123">
        <f t="shared" si="13"/>
        <v>3</v>
      </c>
      <c r="AD16" s="295"/>
      <c r="AE16" s="296"/>
      <c r="AF16" s="210">
        <f>SUM(AF14:AF15)</f>
        <v>0</v>
      </c>
      <c r="AG16" s="50">
        <f>SUM(AG14:AG15)</f>
        <v>0</v>
      </c>
      <c r="AH16" s="97"/>
      <c r="AI16" s="97"/>
      <c r="AJ16" s="50">
        <f t="shared" si="6"/>
        <v>45</v>
      </c>
    </row>
    <row r="17" spans="1:36" ht="15" customHeight="1">
      <c r="A17" s="422" t="s">
        <v>14</v>
      </c>
      <c r="B17" s="425" t="s">
        <v>15</v>
      </c>
      <c r="C17" s="413" t="s">
        <v>147</v>
      </c>
      <c r="D17" s="413" t="s">
        <v>131</v>
      </c>
      <c r="E17" s="405">
        <v>3.5</v>
      </c>
      <c r="F17" s="416">
        <f>E17-SUM(G17:H20)</f>
        <v>0</v>
      </c>
      <c r="G17" s="405">
        <v>2</v>
      </c>
      <c r="H17" s="405">
        <v>1.5</v>
      </c>
      <c r="I17" s="173">
        <f t="shared" si="7"/>
        <v>0.625</v>
      </c>
      <c r="J17" s="188">
        <v>10</v>
      </c>
      <c r="K17" s="115">
        <f>J17-L17</f>
        <v>-6</v>
      </c>
      <c r="L17" s="116">
        <f t="shared" si="8"/>
        <v>16</v>
      </c>
      <c r="M17" s="101" t="s">
        <v>59</v>
      </c>
      <c r="N17" s="117">
        <v>2</v>
      </c>
      <c r="O17" s="117">
        <v>2</v>
      </c>
      <c r="P17" s="117">
        <v>2</v>
      </c>
      <c r="Q17" s="117">
        <v>2</v>
      </c>
      <c r="R17" s="117">
        <v>2</v>
      </c>
      <c r="S17" s="117">
        <v>2</v>
      </c>
      <c r="T17" s="117">
        <v>2</v>
      </c>
      <c r="U17" s="118">
        <v>2</v>
      </c>
      <c r="V17" s="257"/>
      <c r="W17" s="248"/>
      <c r="X17" s="117"/>
      <c r="Y17" s="117"/>
      <c r="Z17" s="117"/>
      <c r="AA17" s="117"/>
      <c r="AB17" s="117"/>
      <c r="AC17" s="118"/>
      <c r="AD17" s="295"/>
      <c r="AE17" s="296"/>
      <c r="AF17" s="248"/>
      <c r="AG17" s="117"/>
      <c r="AH17" s="97"/>
      <c r="AI17" s="97"/>
      <c r="AJ17" s="56">
        <f>SUM(N17:AI17)</f>
        <v>16</v>
      </c>
    </row>
    <row r="18" spans="1:36" ht="15" hidden="1" customHeight="1">
      <c r="A18" s="423"/>
      <c r="B18" s="426"/>
      <c r="C18" s="414"/>
      <c r="D18" s="414"/>
      <c r="E18" s="406"/>
      <c r="F18" s="417"/>
      <c r="G18" s="406"/>
      <c r="H18" s="406"/>
      <c r="I18" s="78">
        <f t="shared" si="7"/>
        <v>1.25</v>
      </c>
      <c r="J18" s="187">
        <v>20</v>
      </c>
      <c r="K18" s="206">
        <f>J18-L18</f>
        <v>-1</v>
      </c>
      <c r="L18" s="207">
        <f t="shared" si="8"/>
        <v>21</v>
      </c>
      <c r="M18" s="128" t="s">
        <v>6</v>
      </c>
      <c r="N18" s="129"/>
      <c r="O18" s="129">
        <v>3</v>
      </c>
      <c r="P18" s="129">
        <v>3</v>
      </c>
      <c r="Q18" s="129">
        <v>3</v>
      </c>
      <c r="R18" s="129">
        <v>3</v>
      </c>
      <c r="S18" s="129">
        <v>3</v>
      </c>
      <c r="T18" s="129">
        <v>3</v>
      </c>
      <c r="U18" s="130">
        <v>3</v>
      </c>
      <c r="V18" s="257"/>
      <c r="W18" s="247"/>
      <c r="X18" s="129"/>
      <c r="Y18" s="129"/>
      <c r="Z18" s="129"/>
      <c r="AA18" s="129"/>
      <c r="AB18" s="129"/>
      <c r="AC18" s="130"/>
      <c r="AD18" s="295"/>
      <c r="AE18" s="296"/>
      <c r="AF18" s="247"/>
      <c r="AG18" s="129"/>
      <c r="AH18" s="97"/>
      <c r="AI18" s="97"/>
      <c r="AJ18" s="64">
        <f>SUM(N18:AF18)</f>
        <v>21</v>
      </c>
    </row>
    <row r="19" spans="1:36" s="133" customFormat="1" ht="16" hidden="1" customHeight="1" thickBot="1">
      <c r="A19" s="423"/>
      <c r="B19" s="426"/>
      <c r="C19" s="414"/>
      <c r="D19" s="414"/>
      <c r="E19" s="406"/>
      <c r="F19" s="417"/>
      <c r="G19" s="406"/>
      <c r="H19" s="406"/>
      <c r="I19" s="165">
        <f t="shared" si="7"/>
        <v>1.875</v>
      </c>
      <c r="J19" s="186">
        <v>30</v>
      </c>
      <c r="K19" s="81">
        <f>J19-L19</f>
        <v>7</v>
      </c>
      <c r="L19" s="158">
        <f t="shared" si="8"/>
        <v>23</v>
      </c>
      <c r="M19" s="128" t="s">
        <v>7</v>
      </c>
      <c r="N19" s="50">
        <v>2</v>
      </c>
      <c r="O19" s="50">
        <v>3</v>
      </c>
      <c r="P19" s="50">
        <v>3</v>
      </c>
      <c r="Q19" s="50">
        <v>3</v>
      </c>
      <c r="R19" s="50">
        <v>3</v>
      </c>
      <c r="S19" s="50">
        <v>3</v>
      </c>
      <c r="T19" s="50">
        <v>3</v>
      </c>
      <c r="U19" s="123">
        <v>3</v>
      </c>
      <c r="V19" s="257"/>
      <c r="W19" s="249"/>
      <c r="X19" s="40"/>
      <c r="Y19" s="40"/>
      <c r="Z19" s="40"/>
      <c r="AA19" s="40"/>
      <c r="AB19" s="40"/>
      <c r="AC19" s="41"/>
      <c r="AD19" s="295"/>
      <c r="AE19" s="296"/>
      <c r="AF19" s="210"/>
      <c r="AG19" s="50"/>
      <c r="AH19" s="97"/>
      <c r="AI19" s="97"/>
      <c r="AJ19" s="53">
        <f>SUM(N19:AI19)</f>
        <v>23</v>
      </c>
    </row>
    <row r="20" spans="1:36" s="133" customFormat="1" ht="16" thickBot="1">
      <c r="A20" s="424"/>
      <c r="B20" s="427"/>
      <c r="C20" s="415"/>
      <c r="D20" s="415"/>
      <c r="E20" s="407"/>
      <c r="F20" s="418"/>
      <c r="G20" s="407"/>
      <c r="H20" s="407"/>
      <c r="I20" s="167">
        <f t="shared" ref="I20" si="14">J20/16</f>
        <v>3.125</v>
      </c>
      <c r="J20" s="107">
        <f>SUM(J18:J19)</f>
        <v>50</v>
      </c>
      <c r="K20" s="121">
        <f>SUM(K18:K19)</f>
        <v>6</v>
      </c>
      <c r="L20" s="122">
        <f>SUM(L18:L19)</f>
        <v>44</v>
      </c>
      <c r="M20" s="102" t="s">
        <v>125</v>
      </c>
      <c r="N20" s="50">
        <f>SUM(N18:N19)</f>
        <v>2</v>
      </c>
      <c r="O20" s="50">
        <f>SUM(O18:O19)</f>
        <v>6</v>
      </c>
      <c r="P20" s="50">
        <f t="shared" ref="P20:AG20" si="15">SUM(P18:P19)</f>
        <v>6</v>
      </c>
      <c r="Q20" s="50">
        <f t="shared" si="15"/>
        <v>6</v>
      </c>
      <c r="R20" s="50">
        <f t="shared" si="15"/>
        <v>6</v>
      </c>
      <c r="S20" s="50">
        <f t="shared" si="15"/>
        <v>6</v>
      </c>
      <c r="T20" s="50">
        <f t="shared" si="15"/>
        <v>6</v>
      </c>
      <c r="U20" s="123">
        <f t="shared" si="15"/>
        <v>6</v>
      </c>
      <c r="V20" s="257"/>
      <c r="W20" s="210">
        <f t="shared" si="15"/>
        <v>0</v>
      </c>
      <c r="X20" s="50">
        <f t="shared" si="15"/>
        <v>0</v>
      </c>
      <c r="Y20" s="50">
        <f t="shared" si="15"/>
        <v>0</v>
      </c>
      <c r="Z20" s="50">
        <f t="shared" si="15"/>
        <v>0</v>
      </c>
      <c r="AA20" s="50">
        <f t="shared" si="15"/>
        <v>0</v>
      </c>
      <c r="AB20" s="50">
        <f t="shared" si="15"/>
        <v>0</v>
      </c>
      <c r="AC20" s="123">
        <f t="shared" si="15"/>
        <v>0</v>
      </c>
      <c r="AD20" s="295"/>
      <c r="AE20" s="296"/>
      <c r="AF20" s="210">
        <f t="shared" si="15"/>
        <v>0</v>
      </c>
      <c r="AG20" s="50">
        <f t="shared" si="15"/>
        <v>0</v>
      </c>
      <c r="AH20" s="97"/>
      <c r="AI20" s="97"/>
      <c r="AJ20" s="102">
        <f t="shared" ref="AJ20" si="16">SUM(N20:AF20)</f>
        <v>44</v>
      </c>
    </row>
    <row r="21" spans="1:36" ht="15" customHeight="1">
      <c r="A21" s="422" t="s">
        <v>16</v>
      </c>
      <c r="B21" s="425" t="s">
        <v>17</v>
      </c>
      <c r="C21" s="413" t="s">
        <v>147</v>
      </c>
      <c r="D21" s="413" t="s">
        <v>131</v>
      </c>
      <c r="E21" s="405">
        <v>2.5</v>
      </c>
      <c r="F21" s="416">
        <f>E21-SUM(G21:H24)</f>
        <v>0</v>
      </c>
      <c r="G21" s="405">
        <v>1.5</v>
      </c>
      <c r="H21" s="405">
        <v>1</v>
      </c>
      <c r="I21" s="78">
        <f t="shared" si="7"/>
        <v>0.625</v>
      </c>
      <c r="J21" s="188">
        <v>10</v>
      </c>
      <c r="K21" s="115">
        <f>J21-L21</f>
        <v>-4</v>
      </c>
      <c r="L21" s="116">
        <f t="shared" si="8"/>
        <v>14</v>
      </c>
      <c r="M21" s="101" t="s">
        <v>59</v>
      </c>
      <c r="N21" s="101"/>
      <c r="O21" s="147"/>
      <c r="P21" s="147"/>
      <c r="Q21" s="147"/>
      <c r="R21" s="147"/>
      <c r="S21" s="147"/>
      <c r="T21" s="147"/>
      <c r="U21" s="195"/>
      <c r="V21" s="257"/>
      <c r="W21" s="248">
        <v>2</v>
      </c>
      <c r="X21" s="117">
        <v>2</v>
      </c>
      <c r="Y21" s="117">
        <v>2</v>
      </c>
      <c r="Z21" s="117">
        <v>2</v>
      </c>
      <c r="AA21" s="117">
        <v>2</v>
      </c>
      <c r="AB21" s="117">
        <v>2</v>
      </c>
      <c r="AC21" s="118">
        <v>2</v>
      </c>
      <c r="AD21" s="295"/>
      <c r="AE21" s="296"/>
      <c r="AF21" s="248"/>
      <c r="AG21" s="125"/>
      <c r="AH21" s="97"/>
      <c r="AI21" s="97"/>
      <c r="AJ21" s="47">
        <f>SUM(N21:AI21)</f>
        <v>14</v>
      </c>
    </row>
    <row r="22" spans="1:36" ht="15" customHeight="1">
      <c r="A22" s="423"/>
      <c r="B22" s="426"/>
      <c r="C22" s="414"/>
      <c r="D22" s="414"/>
      <c r="E22" s="406"/>
      <c r="F22" s="417"/>
      <c r="G22" s="406"/>
      <c r="H22" s="406"/>
      <c r="I22" s="78">
        <f t="shared" si="7"/>
        <v>0.9375</v>
      </c>
      <c r="J22" s="186">
        <v>15</v>
      </c>
      <c r="K22" s="81">
        <f>J22-L22</f>
        <v>-6</v>
      </c>
      <c r="L22" s="158">
        <f t="shared" si="8"/>
        <v>21</v>
      </c>
      <c r="M22" s="128" t="s">
        <v>6</v>
      </c>
      <c r="N22" s="128"/>
      <c r="O22" s="147"/>
      <c r="P22" s="147"/>
      <c r="Q22" s="147"/>
      <c r="R22" s="147"/>
      <c r="S22" s="147"/>
      <c r="T22" s="147"/>
      <c r="U22" s="195"/>
      <c r="V22" s="257"/>
      <c r="W22" s="247">
        <v>3</v>
      </c>
      <c r="X22" s="129">
        <v>3</v>
      </c>
      <c r="Y22" s="129">
        <v>3</v>
      </c>
      <c r="Z22" s="129">
        <v>3</v>
      </c>
      <c r="AA22" s="129">
        <v>3</v>
      </c>
      <c r="AB22" s="129">
        <v>3</v>
      </c>
      <c r="AC22" s="130">
        <v>3</v>
      </c>
      <c r="AD22" s="295"/>
      <c r="AE22" s="296"/>
      <c r="AF22" s="247"/>
      <c r="AG22" s="129"/>
      <c r="AH22" s="97"/>
      <c r="AI22" s="97"/>
      <c r="AJ22" s="47">
        <f>SUM(N22:AI22)</f>
        <v>21</v>
      </c>
    </row>
    <row r="23" spans="1:36" s="219" customFormat="1" ht="16" customHeight="1" thickBot="1">
      <c r="A23" s="423"/>
      <c r="B23" s="426"/>
      <c r="C23" s="414"/>
      <c r="D23" s="414"/>
      <c r="E23" s="406"/>
      <c r="F23" s="417"/>
      <c r="G23" s="406"/>
      <c r="H23" s="406"/>
      <c r="I23" s="165">
        <f t="shared" si="7"/>
        <v>1.25</v>
      </c>
      <c r="J23" s="186">
        <v>20</v>
      </c>
      <c r="K23" s="81">
        <f>J23-L23</f>
        <v>-1</v>
      </c>
      <c r="L23" s="158">
        <f t="shared" si="8"/>
        <v>21</v>
      </c>
      <c r="M23" s="128" t="s">
        <v>7</v>
      </c>
      <c r="N23" s="128"/>
      <c r="O23" s="154"/>
      <c r="P23" s="154"/>
      <c r="Q23" s="225"/>
      <c r="R23" s="154"/>
      <c r="S23" s="226"/>
      <c r="T23" s="154"/>
      <c r="U23" s="130"/>
      <c r="V23" s="257"/>
      <c r="W23" s="210">
        <v>3</v>
      </c>
      <c r="X23" s="50">
        <v>3</v>
      </c>
      <c r="Y23" s="50">
        <v>3</v>
      </c>
      <c r="Z23" s="50">
        <v>3</v>
      </c>
      <c r="AA23" s="50">
        <v>3</v>
      </c>
      <c r="AB23" s="50">
        <v>3</v>
      </c>
      <c r="AC23" s="123">
        <v>3</v>
      </c>
      <c r="AD23" s="295"/>
      <c r="AE23" s="296"/>
      <c r="AF23" s="247"/>
      <c r="AG23" s="129"/>
      <c r="AH23" s="97"/>
      <c r="AI23" s="97"/>
      <c r="AJ23" s="227">
        <f>SUM(N23:AI23)</f>
        <v>21</v>
      </c>
    </row>
    <row r="24" spans="1:36" s="133" customFormat="1" ht="16" thickBot="1">
      <c r="A24" s="424"/>
      <c r="B24" s="427"/>
      <c r="C24" s="415"/>
      <c r="D24" s="415"/>
      <c r="E24" s="407"/>
      <c r="F24" s="418"/>
      <c r="G24" s="407"/>
      <c r="H24" s="407"/>
      <c r="I24" s="167">
        <f t="shared" si="7"/>
        <v>2.1875</v>
      </c>
      <c r="J24" s="107">
        <f>SUM(J22:J23)</f>
        <v>35</v>
      </c>
      <c r="K24" s="121">
        <f>SUM(K22:K23)</f>
        <v>-7</v>
      </c>
      <c r="L24" s="122">
        <f>SUM(L22:L23)</f>
        <v>42</v>
      </c>
      <c r="M24" s="102" t="s">
        <v>125</v>
      </c>
      <c r="N24" s="50">
        <f>SUM(N22:N23)</f>
        <v>0</v>
      </c>
      <c r="O24" s="50">
        <f>SUM(O22:O23)</f>
        <v>0</v>
      </c>
      <c r="P24" s="50">
        <f t="shared" ref="P24" si="17">SUM(P22:P23)</f>
        <v>0</v>
      </c>
      <c r="Q24" s="50">
        <f t="shared" ref="Q24" si="18">SUM(Q22:Q23)</f>
        <v>0</v>
      </c>
      <c r="R24" s="50">
        <f t="shared" ref="R24" si="19">SUM(R22:R23)</f>
        <v>0</v>
      </c>
      <c r="S24" s="50">
        <f t="shared" ref="S24" si="20">SUM(S22:S23)</f>
        <v>0</v>
      </c>
      <c r="T24" s="50">
        <f t="shared" ref="T24" si="21">SUM(T22:T23)</f>
        <v>0</v>
      </c>
      <c r="U24" s="123">
        <f t="shared" ref="U24" si="22">SUM(U22:U23)</f>
        <v>0</v>
      </c>
      <c r="V24" s="257"/>
      <c r="W24" s="210">
        <f t="shared" ref="W24" si="23">SUM(W22:W23)</f>
        <v>6</v>
      </c>
      <c r="X24" s="50">
        <f t="shared" ref="X24" si="24">SUM(X22:X23)</f>
        <v>6</v>
      </c>
      <c r="Y24" s="50">
        <f t="shared" ref="Y24" si="25">SUM(Y22:Y23)</f>
        <v>6</v>
      </c>
      <c r="Z24" s="50">
        <f t="shared" ref="Z24" si="26">SUM(Z22:Z23)</f>
        <v>6</v>
      </c>
      <c r="AA24" s="50">
        <f t="shared" ref="AA24" si="27">SUM(AA22:AA23)</f>
        <v>6</v>
      </c>
      <c r="AB24" s="50">
        <f t="shared" ref="AB24" si="28">SUM(AB22:AB23)</f>
        <v>6</v>
      </c>
      <c r="AC24" s="123">
        <f t="shared" ref="AC24" si="29">SUM(AC22:AC23)</f>
        <v>6</v>
      </c>
      <c r="AD24" s="295"/>
      <c r="AE24" s="296"/>
      <c r="AF24" s="210">
        <f t="shared" ref="AF24" si="30">SUM(AF22:AF23)</f>
        <v>0</v>
      </c>
      <c r="AG24" s="50">
        <f t="shared" ref="AG24" si="31">SUM(AG22:AG23)</f>
        <v>0</v>
      </c>
      <c r="AH24" s="97"/>
      <c r="AI24" s="97"/>
      <c r="AJ24" s="102">
        <f t="shared" ref="AJ24" si="32">SUM(N24:AF24)</f>
        <v>42</v>
      </c>
    </row>
    <row r="25" spans="1:36" ht="15" customHeight="1">
      <c r="A25" s="422" t="s">
        <v>18</v>
      </c>
      <c r="B25" s="428" t="s">
        <v>19</v>
      </c>
      <c r="C25" s="413" t="s">
        <v>148</v>
      </c>
      <c r="D25" s="413" t="s">
        <v>132</v>
      </c>
      <c r="E25" s="405">
        <v>3.5</v>
      </c>
      <c r="F25" s="416">
        <f>E25-SUM(G25:H28)</f>
        <v>0</v>
      </c>
      <c r="G25" s="405">
        <v>2</v>
      </c>
      <c r="H25" s="405">
        <v>1.5</v>
      </c>
      <c r="I25" s="78">
        <f t="shared" si="7"/>
        <v>0.625</v>
      </c>
      <c r="J25" s="188">
        <v>10</v>
      </c>
      <c r="K25" s="115">
        <f>J25-L25</f>
        <v>-5</v>
      </c>
      <c r="L25" s="116">
        <f t="shared" si="8"/>
        <v>15</v>
      </c>
      <c r="M25" s="101" t="s">
        <v>59</v>
      </c>
      <c r="N25" s="117">
        <v>1</v>
      </c>
      <c r="O25" s="117">
        <v>1</v>
      </c>
      <c r="P25" s="117">
        <v>1</v>
      </c>
      <c r="Q25" s="117">
        <v>1</v>
      </c>
      <c r="R25" s="117">
        <v>1</v>
      </c>
      <c r="S25" s="117">
        <v>1</v>
      </c>
      <c r="T25" s="117">
        <v>1</v>
      </c>
      <c r="U25" s="118">
        <v>1</v>
      </c>
      <c r="V25" s="257"/>
      <c r="W25" s="248">
        <v>1</v>
      </c>
      <c r="X25" s="117">
        <v>1</v>
      </c>
      <c r="Y25" s="117">
        <v>1</v>
      </c>
      <c r="Z25" s="117">
        <v>1</v>
      </c>
      <c r="AA25" s="117">
        <v>1</v>
      </c>
      <c r="AB25" s="117">
        <v>1</v>
      </c>
      <c r="AC25" s="118">
        <v>1</v>
      </c>
      <c r="AD25" s="295"/>
      <c r="AE25" s="296"/>
      <c r="AF25" s="248"/>
      <c r="AG25" s="117"/>
      <c r="AH25" s="97"/>
      <c r="AI25" s="97"/>
      <c r="AJ25" s="56">
        <f>SUM(N25:AF25)</f>
        <v>15</v>
      </c>
    </row>
    <row r="26" spans="1:36" ht="15" hidden="1" customHeight="1">
      <c r="A26" s="423"/>
      <c r="B26" s="429"/>
      <c r="C26" s="414"/>
      <c r="D26" s="414"/>
      <c r="E26" s="406"/>
      <c r="F26" s="417"/>
      <c r="G26" s="406"/>
      <c r="H26" s="406"/>
      <c r="I26" s="78">
        <f t="shared" si="7"/>
        <v>1.5625</v>
      </c>
      <c r="J26" s="186">
        <v>25</v>
      </c>
      <c r="K26" s="81">
        <f>J26-L26</f>
        <v>-3</v>
      </c>
      <c r="L26" s="158">
        <f t="shared" si="8"/>
        <v>28</v>
      </c>
      <c r="M26" s="128" t="s">
        <v>6</v>
      </c>
      <c r="N26" s="154"/>
      <c r="O26" s="129">
        <v>2</v>
      </c>
      <c r="P26" s="129">
        <v>2</v>
      </c>
      <c r="Q26" s="129">
        <v>2</v>
      </c>
      <c r="R26" s="129">
        <v>2</v>
      </c>
      <c r="S26" s="129">
        <v>2</v>
      </c>
      <c r="T26" s="129">
        <v>2</v>
      </c>
      <c r="U26" s="130">
        <v>2</v>
      </c>
      <c r="V26" s="257"/>
      <c r="W26" s="157">
        <v>2</v>
      </c>
      <c r="X26" s="156">
        <v>2</v>
      </c>
      <c r="Y26" s="156">
        <v>2</v>
      </c>
      <c r="Z26" s="156">
        <v>2</v>
      </c>
      <c r="AA26" s="156">
        <v>2</v>
      </c>
      <c r="AB26" s="156">
        <v>2</v>
      </c>
      <c r="AC26" s="283">
        <v>2</v>
      </c>
      <c r="AD26" s="295"/>
      <c r="AE26" s="296"/>
      <c r="AF26" s="247"/>
      <c r="AG26" s="129"/>
      <c r="AH26" s="97"/>
      <c r="AI26" s="97"/>
      <c r="AJ26" s="64">
        <f t="shared" si="6"/>
        <v>28</v>
      </c>
    </row>
    <row r="27" spans="1:36" s="216" customFormat="1" ht="15" hidden="1" customHeight="1">
      <c r="A27" s="423"/>
      <c r="B27" s="429"/>
      <c r="C27" s="414"/>
      <c r="D27" s="414"/>
      <c r="E27" s="406"/>
      <c r="F27" s="417"/>
      <c r="G27" s="406"/>
      <c r="H27" s="406"/>
      <c r="I27" s="215">
        <f t="shared" si="7"/>
        <v>1.5625</v>
      </c>
      <c r="J27" s="172">
        <v>25</v>
      </c>
      <c r="K27" s="111">
        <f>J27-L27</f>
        <v>8</v>
      </c>
      <c r="L27" s="104">
        <f t="shared" si="8"/>
        <v>17</v>
      </c>
      <c r="M27" s="45" t="s">
        <v>7</v>
      </c>
      <c r="N27" s="46"/>
      <c r="O27" s="40">
        <v>1</v>
      </c>
      <c r="P27" s="40">
        <v>1</v>
      </c>
      <c r="Q27" s="40">
        <v>1</v>
      </c>
      <c r="R27" s="40">
        <v>1</v>
      </c>
      <c r="S27" s="40">
        <v>1</v>
      </c>
      <c r="T27" s="40">
        <v>1</v>
      </c>
      <c r="U27" s="41">
        <v>1</v>
      </c>
      <c r="V27" s="257"/>
      <c r="W27" s="249">
        <v>1</v>
      </c>
      <c r="X27" s="40">
        <v>1</v>
      </c>
      <c r="Y27" s="40">
        <v>1</v>
      </c>
      <c r="Z27" s="40">
        <v>1</v>
      </c>
      <c r="AA27" s="40">
        <v>1</v>
      </c>
      <c r="AB27" s="40">
        <v>1</v>
      </c>
      <c r="AC27" s="41">
        <v>1</v>
      </c>
      <c r="AD27" s="295"/>
      <c r="AE27" s="296"/>
      <c r="AF27" s="249">
        <v>3</v>
      </c>
      <c r="AG27" s="40"/>
      <c r="AH27" s="97"/>
      <c r="AI27" s="97"/>
      <c r="AJ27" s="43">
        <f t="shared" si="6"/>
        <v>17</v>
      </c>
    </row>
    <row r="28" spans="1:36" s="124" customFormat="1" ht="16" thickBot="1">
      <c r="A28" s="424"/>
      <c r="B28" s="430"/>
      <c r="C28" s="415"/>
      <c r="D28" s="415"/>
      <c r="E28" s="407"/>
      <c r="F28" s="418"/>
      <c r="G28" s="407"/>
      <c r="H28" s="407"/>
      <c r="I28" s="174">
        <f t="shared" si="7"/>
        <v>3.125</v>
      </c>
      <c r="J28" s="107">
        <f>SUM(J26:J27)</f>
        <v>50</v>
      </c>
      <c r="K28" s="212">
        <f>SUM(K26:K27)</f>
        <v>5</v>
      </c>
      <c r="L28" s="213">
        <f>SUM(L26:L27)</f>
        <v>45</v>
      </c>
      <c r="M28" s="214" t="s">
        <v>125</v>
      </c>
      <c r="N28" s="50">
        <f t="shared" ref="N28:U28" si="33">SUM(N26:N27)</f>
        <v>0</v>
      </c>
      <c r="O28" s="50">
        <f t="shared" si="33"/>
        <v>3</v>
      </c>
      <c r="P28" s="50">
        <f t="shared" si="33"/>
        <v>3</v>
      </c>
      <c r="Q28" s="50">
        <f t="shared" si="33"/>
        <v>3</v>
      </c>
      <c r="R28" s="50">
        <f t="shared" si="33"/>
        <v>3</v>
      </c>
      <c r="S28" s="50">
        <f t="shared" si="33"/>
        <v>3</v>
      </c>
      <c r="T28" s="50">
        <f t="shared" si="33"/>
        <v>3</v>
      </c>
      <c r="U28" s="123">
        <f t="shared" si="33"/>
        <v>3</v>
      </c>
      <c r="V28" s="257"/>
      <c r="W28" s="210">
        <f t="shared" ref="W28:AC28" si="34">SUM(W26:W27)</f>
        <v>3</v>
      </c>
      <c r="X28" s="50">
        <f t="shared" si="34"/>
        <v>3</v>
      </c>
      <c r="Y28" s="50">
        <f t="shared" si="34"/>
        <v>3</v>
      </c>
      <c r="Z28" s="50">
        <f t="shared" si="34"/>
        <v>3</v>
      </c>
      <c r="AA28" s="50">
        <f t="shared" si="34"/>
        <v>3</v>
      </c>
      <c r="AB28" s="50">
        <f t="shared" si="34"/>
        <v>3</v>
      </c>
      <c r="AC28" s="123">
        <f t="shared" si="34"/>
        <v>3</v>
      </c>
      <c r="AD28" s="295"/>
      <c r="AE28" s="296"/>
      <c r="AF28" s="214"/>
      <c r="AG28" s="214"/>
      <c r="AH28" s="97"/>
      <c r="AI28" s="97"/>
      <c r="AJ28" s="214">
        <f t="shared" si="6"/>
        <v>42</v>
      </c>
    </row>
    <row r="29" spans="1:36" ht="15" customHeight="1">
      <c r="A29" s="422" t="s">
        <v>20</v>
      </c>
      <c r="B29" s="428" t="s">
        <v>67</v>
      </c>
      <c r="C29" s="413" t="s">
        <v>154</v>
      </c>
      <c r="D29" s="413" t="s">
        <v>133</v>
      </c>
      <c r="E29" s="405">
        <v>2.5</v>
      </c>
      <c r="F29" s="416">
        <f>E29-SUM(G29:H32)</f>
        <v>0</v>
      </c>
      <c r="G29" s="405">
        <v>1.5</v>
      </c>
      <c r="H29" s="405">
        <v>1</v>
      </c>
      <c r="I29" s="376">
        <f t="shared" si="7"/>
        <v>0</v>
      </c>
      <c r="J29" s="375">
        <v>0</v>
      </c>
      <c r="K29" s="115">
        <f>J29-L29</f>
        <v>0</v>
      </c>
      <c r="L29" s="116">
        <f t="shared" si="8"/>
        <v>0</v>
      </c>
      <c r="M29" s="101" t="s">
        <v>59</v>
      </c>
      <c r="N29" s="117"/>
      <c r="O29" s="117"/>
      <c r="P29" s="117"/>
      <c r="Q29" s="117"/>
      <c r="R29" s="117"/>
      <c r="S29" s="117"/>
      <c r="T29" s="118"/>
      <c r="U29" s="118"/>
      <c r="V29" s="257"/>
      <c r="W29" s="248"/>
      <c r="X29" s="117"/>
      <c r="Y29" s="117"/>
      <c r="Z29" s="117"/>
      <c r="AA29" s="117"/>
      <c r="AB29" s="117"/>
      <c r="AC29" s="118"/>
      <c r="AD29" s="295"/>
      <c r="AE29" s="296"/>
      <c r="AF29" s="248"/>
      <c r="AG29" s="117"/>
      <c r="AH29" s="97"/>
      <c r="AI29" s="97"/>
      <c r="AJ29" s="56">
        <f>SUM(N29:AF29)</f>
        <v>0</v>
      </c>
    </row>
    <row r="30" spans="1:36" ht="15" customHeight="1">
      <c r="A30" s="423"/>
      <c r="B30" s="429"/>
      <c r="C30" s="414"/>
      <c r="D30" s="414"/>
      <c r="E30" s="406"/>
      <c r="F30" s="417"/>
      <c r="G30" s="406"/>
      <c r="H30" s="406"/>
      <c r="I30" s="376">
        <f t="shared" si="7"/>
        <v>1.25</v>
      </c>
      <c r="J30" s="373">
        <v>20</v>
      </c>
      <c r="K30" s="81">
        <f>J30-L30</f>
        <v>4</v>
      </c>
      <c r="L30" s="158">
        <f t="shared" si="8"/>
        <v>16</v>
      </c>
      <c r="M30" s="128" t="s">
        <v>6</v>
      </c>
      <c r="N30" s="129"/>
      <c r="O30" s="129">
        <v>3</v>
      </c>
      <c r="P30" s="129">
        <v>3</v>
      </c>
      <c r="Q30" s="129">
        <v>3</v>
      </c>
      <c r="R30" s="129">
        <v>3</v>
      </c>
      <c r="S30" s="129">
        <v>3</v>
      </c>
      <c r="T30" s="129">
        <v>1</v>
      </c>
      <c r="U30" s="130"/>
      <c r="V30" s="257"/>
      <c r="W30" s="247"/>
      <c r="X30" s="129"/>
      <c r="Y30" s="129"/>
      <c r="Z30" s="129"/>
      <c r="AA30" s="129"/>
      <c r="AB30" s="129"/>
      <c r="AC30" s="130"/>
      <c r="AD30" s="295"/>
      <c r="AE30" s="296"/>
      <c r="AF30" s="247"/>
      <c r="AG30" s="129"/>
      <c r="AH30" s="97"/>
      <c r="AI30" s="97"/>
      <c r="AJ30" s="64">
        <f>SUM(N30:AF30)</f>
        <v>16</v>
      </c>
    </row>
    <row r="31" spans="1:36" s="216" customFormat="1" ht="15" customHeight="1">
      <c r="A31" s="423"/>
      <c r="B31" s="429"/>
      <c r="C31" s="414"/>
      <c r="D31" s="414"/>
      <c r="E31" s="406"/>
      <c r="F31" s="417"/>
      <c r="G31" s="406"/>
      <c r="H31" s="406"/>
      <c r="I31" s="215">
        <f t="shared" si="7"/>
        <v>1.5625</v>
      </c>
      <c r="J31" s="374">
        <v>25</v>
      </c>
      <c r="K31" s="111">
        <f>J31-L31</f>
        <v>-1</v>
      </c>
      <c r="L31" s="104">
        <f t="shared" si="8"/>
        <v>26</v>
      </c>
      <c r="M31" s="45" t="s">
        <v>7</v>
      </c>
      <c r="N31" s="40"/>
      <c r="O31" s="44"/>
      <c r="P31" s="44"/>
      <c r="Q31" s="40"/>
      <c r="R31" s="40"/>
      <c r="S31" s="40"/>
      <c r="T31" s="41">
        <v>2</v>
      </c>
      <c r="U31" s="41">
        <v>3</v>
      </c>
      <c r="V31" s="257"/>
      <c r="W31" s="249">
        <v>3</v>
      </c>
      <c r="X31" s="40">
        <v>3</v>
      </c>
      <c r="Y31" s="40">
        <v>3</v>
      </c>
      <c r="Z31" s="40">
        <v>3</v>
      </c>
      <c r="AA31" s="40">
        <v>3</v>
      </c>
      <c r="AB31" s="40">
        <v>3</v>
      </c>
      <c r="AC31" s="41">
        <v>3</v>
      </c>
      <c r="AD31" s="295"/>
      <c r="AE31" s="296"/>
      <c r="AF31" s="249"/>
      <c r="AG31" s="40"/>
      <c r="AH31" s="97"/>
      <c r="AI31" s="97"/>
      <c r="AJ31" s="43">
        <f>SUM(N31:AF31)</f>
        <v>26</v>
      </c>
    </row>
    <row r="32" spans="1:36" s="124" customFormat="1" ht="16" thickBot="1">
      <c r="A32" s="424"/>
      <c r="B32" s="430"/>
      <c r="C32" s="415"/>
      <c r="D32" s="415"/>
      <c r="E32" s="407"/>
      <c r="F32" s="418"/>
      <c r="G32" s="407"/>
      <c r="H32" s="407"/>
      <c r="I32" s="372">
        <f t="shared" ref="I32" si="35">J32/16</f>
        <v>2.8125</v>
      </c>
      <c r="J32" s="371">
        <f>SUM(J30:J31)</f>
        <v>45</v>
      </c>
      <c r="K32" s="212">
        <f>SUM(K30:K31)</f>
        <v>3</v>
      </c>
      <c r="L32" s="213">
        <f>SUM(L30:L31)</f>
        <v>42</v>
      </c>
      <c r="M32" s="214" t="s">
        <v>125</v>
      </c>
      <c r="N32" s="146"/>
      <c r="O32" s="146">
        <f t="shared" ref="O32" si="36">SUM(O30:O31)</f>
        <v>3</v>
      </c>
      <c r="P32" s="146">
        <f t="shared" ref="P32" si="37">SUM(P30:P31)</f>
        <v>3</v>
      </c>
      <c r="Q32" s="146">
        <f t="shared" ref="Q32" si="38">SUM(Q30:Q31)</f>
        <v>3</v>
      </c>
      <c r="R32" s="146">
        <f t="shared" ref="R32" si="39">SUM(R30:R31)</f>
        <v>3</v>
      </c>
      <c r="S32" s="146">
        <f t="shared" ref="S32" si="40">SUM(S30:S31)</f>
        <v>3</v>
      </c>
      <c r="T32" s="146">
        <f t="shared" ref="T32" si="41">SUM(T30:T31)</f>
        <v>3</v>
      </c>
      <c r="U32" s="239">
        <f t="shared" ref="U32" si="42">SUM(U30:U31)</f>
        <v>3</v>
      </c>
      <c r="V32" s="257"/>
      <c r="W32" s="223">
        <f t="shared" ref="W32" si="43">SUM(W30:W31)</f>
        <v>3</v>
      </c>
      <c r="X32" s="146">
        <f t="shared" ref="X32" si="44">SUM(X30:X31)</f>
        <v>3</v>
      </c>
      <c r="Y32" s="146">
        <f t="shared" ref="Y32" si="45">SUM(Y30:Y31)</f>
        <v>3</v>
      </c>
      <c r="Z32" s="146">
        <f t="shared" ref="Z32" si="46">SUM(Z30:Z31)</f>
        <v>3</v>
      </c>
      <c r="AA32" s="146">
        <f t="shared" ref="AA32" si="47">SUM(AA30:AA31)</f>
        <v>3</v>
      </c>
      <c r="AB32" s="146">
        <f t="shared" ref="AB32" si="48">SUM(AB30:AB31)</f>
        <v>3</v>
      </c>
      <c r="AC32" s="239">
        <f t="shared" ref="AC32" si="49">SUM(AC30:AC31)</f>
        <v>3</v>
      </c>
      <c r="AD32" s="295"/>
      <c r="AE32" s="296"/>
      <c r="AF32" s="214"/>
      <c r="AG32" s="214"/>
      <c r="AH32" s="97"/>
      <c r="AI32" s="97"/>
      <c r="AJ32" s="214">
        <f t="shared" ref="AJ32" si="50">SUM(N32:AF32)</f>
        <v>42</v>
      </c>
    </row>
    <row r="33" spans="1:36" ht="15" hidden="1" customHeight="1">
      <c r="A33" s="431" t="s">
        <v>22</v>
      </c>
      <c r="B33" s="432" t="s">
        <v>23</v>
      </c>
      <c r="C33" s="413" t="s">
        <v>140</v>
      </c>
      <c r="D33" s="413" t="s">
        <v>123</v>
      </c>
      <c r="E33" s="405">
        <v>1.5</v>
      </c>
      <c r="F33" s="416">
        <f>E33-SUM(G33:H35)</f>
        <v>0</v>
      </c>
      <c r="G33" s="405">
        <v>1.5</v>
      </c>
      <c r="H33" s="405"/>
      <c r="I33" s="78"/>
      <c r="J33" s="188"/>
      <c r="K33" s="115">
        <f t="shared" ref="K33:K38" si="51">J33-L33</f>
        <v>0</v>
      </c>
      <c r="L33" s="116">
        <f t="shared" ref="L33:L35" si="52">SUM(N33:AI33)</f>
        <v>0</v>
      </c>
      <c r="M33" s="101" t="s">
        <v>59</v>
      </c>
      <c r="N33" s="127"/>
      <c r="O33" s="127"/>
      <c r="P33" s="48"/>
      <c r="Q33" s="127"/>
      <c r="R33" s="48"/>
      <c r="S33" s="127"/>
      <c r="T33" s="48"/>
      <c r="U33" s="240"/>
      <c r="V33" s="257"/>
      <c r="W33" s="250"/>
      <c r="X33" s="127"/>
      <c r="Y33" s="127"/>
      <c r="Z33" s="127"/>
      <c r="AA33" s="127"/>
      <c r="AB33" s="127"/>
      <c r="AC33" s="240"/>
      <c r="AD33" s="295"/>
      <c r="AE33" s="296"/>
      <c r="AF33" s="250"/>
      <c r="AG33" s="127"/>
      <c r="AH33" s="97"/>
      <c r="AI33" s="97"/>
      <c r="AJ33" s="56">
        <f t="shared" ref="AJ33:AJ35" si="53">SUM(N33:AF33)</f>
        <v>0</v>
      </c>
    </row>
    <row r="34" spans="1:36" ht="16" thickBot="1">
      <c r="A34" s="423"/>
      <c r="B34" s="429"/>
      <c r="C34" s="414"/>
      <c r="D34" s="414"/>
      <c r="E34" s="406"/>
      <c r="F34" s="417"/>
      <c r="G34" s="406"/>
      <c r="H34" s="406"/>
      <c r="I34" s="78"/>
      <c r="J34" s="186"/>
      <c r="K34" s="81">
        <f t="shared" si="51"/>
        <v>0</v>
      </c>
      <c r="L34" s="158">
        <f t="shared" si="52"/>
        <v>0</v>
      </c>
      <c r="M34" s="128" t="s">
        <v>6</v>
      </c>
      <c r="N34" s="154"/>
      <c r="O34" s="129"/>
      <c r="P34" s="129"/>
      <c r="Q34" s="129"/>
      <c r="R34" s="129"/>
      <c r="S34" s="129"/>
      <c r="T34" s="130"/>
      <c r="U34" s="130"/>
      <c r="V34" s="257"/>
      <c r="W34" s="247"/>
      <c r="X34" s="129"/>
      <c r="Y34" s="129"/>
      <c r="Z34" s="129"/>
      <c r="AA34" s="129"/>
      <c r="AB34" s="129"/>
      <c r="AC34" s="130"/>
      <c r="AD34" s="295"/>
      <c r="AE34" s="296"/>
      <c r="AF34" s="247"/>
      <c r="AG34" s="129"/>
      <c r="AH34" s="97"/>
      <c r="AI34" s="97"/>
      <c r="AJ34" s="64">
        <f t="shared" si="53"/>
        <v>0</v>
      </c>
    </row>
    <row r="35" spans="1:36" s="133" customFormat="1" ht="16" hidden="1" thickBot="1">
      <c r="A35" s="423"/>
      <c r="B35" s="429"/>
      <c r="C35" s="414"/>
      <c r="D35" s="414"/>
      <c r="E35" s="406"/>
      <c r="F35" s="417"/>
      <c r="G35" s="406"/>
      <c r="H35" s="406"/>
      <c r="I35" s="110"/>
      <c r="J35" s="107"/>
      <c r="K35" s="121">
        <f t="shared" si="51"/>
        <v>0</v>
      </c>
      <c r="L35" s="122">
        <f t="shared" si="52"/>
        <v>0</v>
      </c>
      <c r="M35" s="102" t="s">
        <v>7</v>
      </c>
      <c r="N35" s="49"/>
      <c r="O35" s="50"/>
      <c r="P35" s="50"/>
      <c r="Q35" s="50"/>
      <c r="R35" s="50"/>
      <c r="S35" s="50"/>
      <c r="T35" s="50"/>
      <c r="U35" s="123"/>
      <c r="V35" s="258"/>
      <c r="W35" s="210"/>
      <c r="X35" s="50"/>
      <c r="Y35" s="50"/>
      <c r="Z35" s="50"/>
      <c r="AA35" s="50"/>
      <c r="AB35" s="50"/>
      <c r="AC35" s="123"/>
      <c r="AD35" s="295"/>
      <c r="AE35" s="296"/>
      <c r="AF35" s="210"/>
      <c r="AG35" s="50"/>
      <c r="AH35" s="97"/>
      <c r="AI35" s="97"/>
      <c r="AJ35" s="53">
        <f t="shared" si="53"/>
        <v>0</v>
      </c>
    </row>
    <row r="36" spans="1:36" s="269" customFormat="1">
      <c r="A36" s="436" t="s">
        <v>126</v>
      </c>
      <c r="B36" s="419" t="s">
        <v>127</v>
      </c>
      <c r="C36" s="413" t="s">
        <v>149</v>
      </c>
      <c r="D36" s="413" t="s">
        <v>123</v>
      </c>
      <c r="E36" s="405"/>
      <c r="F36" s="405"/>
      <c r="G36" s="405"/>
      <c r="H36" s="405"/>
      <c r="I36" s="204"/>
      <c r="J36" s="175"/>
      <c r="K36" s="263">
        <f t="shared" si="51"/>
        <v>0</v>
      </c>
      <c r="L36" s="264">
        <f t="shared" si="8"/>
        <v>0</v>
      </c>
      <c r="M36" s="265" t="s">
        <v>59</v>
      </c>
      <c r="N36" s="266"/>
      <c r="O36" s="266"/>
      <c r="P36" s="76"/>
      <c r="Q36" s="266"/>
      <c r="R36" s="76"/>
      <c r="S36" s="266"/>
      <c r="T36" s="76"/>
      <c r="U36" s="267"/>
      <c r="V36" s="256"/>
      <c r="W36" s="268"/>
      <c r="X36" s="266"/>
      <c r="Y36" s="266"/>
      <c r="Z36" s="266"/>
      <c r="AA36" s="266"/>
      <c r="AB36" s="266"/>
      <c r="AC36" s="267"/>
      <c r="AD36" s="295"/>
      <c r="AE36" s="296"/>
      <c r="AF36" s="268"/>
      <c r="AG36" s="266"/>
      <c r="AH36" s="97"/>
      <c r="AI36" s="97"/>
      <c r="AJ36" s="69">
        <f t="shared" si="6"/>
        <v>0</v>
      </c>
    </row>
    <row r="37" spans="1:36" s="124" customFormat="1" ht="16" thickBot="1">
      <c r="A37" s="437"/>
      <c r="B37" s="420"/>
      <c r="C37" s="414"/>
      <c r="D37" s="414"/>
      <c r="E37" s="406"/>
      <c r="F37" s="406"/>
      <c r="G37" s="406"/>
      <c r="H37" s="406"/>
      <c r="I37" s="220"/>
      <c r="J37" s="107"/>
      <c r="K37" s="121">
        <f t="shared" si="51"/>
        <v>-3</v>
      </c>
      <c r="L37" s="122">
        <f t="shared" si="8"/>
        <v>3</v>
      </c>
      <c r="M37" s="102" t="s">
        <v>6</v>
      </c>
      <c r="N37" s="50">
        <v>3</v>
      </c>
      <c r="O37" s="50"/>
      <c r="P37" s="50"/>
      <c r="Q37" s="50"/>
      <c r="R37" s="50"/>
      <c r="S37" s="50"/>
      <c r="T37" s="123"/>
      <c r="U37" s="123"/>
      <c r="V37" s="258"/>
      <c r="W37" s="210"/>
      <c r="X37" s="50"/>
      <c r="Y37" s="50"/>
      <c r="Z37" s="50"/>
      <c r="AA37" s="50"/>
      <c r="AB37" s="50"/>
      <c r="AC37" s="123"/>
      <c r="AD37" s="295"/>
      <c r="AE37" s="296"/>
      <c r="AF37" s="210"/>
      <c r="AG37" s="50"/>
      <c r="AH37" s="97"/>
      <c r="AI37" s="51"/>
      <c r="AJ37" s="53">
        <f t="shared" si="6"/>
        <v>3</v>
      </c>
    </row>
    <row r="38" spans="1:36" s="124" customFormat="1" ht="16" hidden="1" thickBot="1">
      <c r="A38" s="438"/>
      <c r="B38" s="421"/>
      <c r="C38" s="415"/>
      <c r="D38" s="414"/>
      <c r="E38" s="407"/>
      <c r="F38" s="407"/>
      <c r="G38" s="407"/>
      <c r="H38" s="407"/>
      <c r="I38" s="220"/>
      <c r="J38" s="211"/>
      <c r="K38" s="212">
        <f t="shared" si="51"/>
        <v>0</v>
      </c>
      <c r="L38" s="213">
        <f t="shared" si="8"/>
        <v>0</v>
      </c>
      <c r="M38" s="214" t="s">
        <v>7</v>
      </c>
      <c r="N38" s="221"/>
      <c r="O38" s="146"/>
      <c r="P38" s="146"/>
      <c r="Q38" s="146"/>
      <c r="R38" s="146"/>
      <c r="S38" s="146"/>
      <c r="T38" s="146"/>
      <c r="U38" s="239"/>
      <c r="V38" s="257"/>
      <c r="W38" s="223"/>
      <c r="X38" s="146"/>
      <c r="Y38" s="146"/>
      <c r="Z38" s="146"/>
      <c r="AA38" s="146"/>
      <c r="AB38" s="146"/>
      <c r="AC38" s="239"/>
      <c r="AD38" s="295"/>
      <c r="AE38" s="296"/>
      <c r="AF38" s="223"/>
      <c r="AG38" s="146"/>
      <c r="AH38" s="261"/>
      <c r="AI38" s="224"/>
      <c r="AJ38" s="262">
        <f t="shared" si="6"/>
        <v>0</v>
      </c>
    </row>
    <row r="39" spans="1:36" ht="15" customHeight="1">
      <c r="A39" s="408" t="s">
        <v>60</v>
      </c>
      <c r="B39" s="408"/>
      <c r="C39" s="408"/>
      <c r="D39" s="184"/>
      <c r="E39" s="408"/>
      <c r="F39" s="408"/>
      <c r="G39" s="408"/>
      <c r="H39" s="408"/>
      <c r="I39" s="80"/>
      <c r="J39" s="162"/>
      <c r="K39" s="163"/>
      <c r="L39" s="164">
        <f t="shared" si="8"/>
        <v>60</v>
      </c>
      <c r="M39" s="99" t="s">
        <v>59</v>
      </c>
      <c r="N39" s="151">
        <f t="shared" ref="N39:U41" si="54">N13+N17+N25+N21+N29+N36</f>
        <v>4</v>
      </c>
      <c r="O39" s="151">
        <f t="shared" si="54"/>
        <v>4</v>
      </c>
      <c r="P39" s="151">
        <f t="shared" si="54"/>
        <v>4</v>
      </c>
      <c r="Q39" s="151">
        <f t="shared" si="54"/>
        <v>4</v>
      </c>
      <c r="R39" s="151">
        <f t="shared" si="54"/>
        <v>4</v>
      </c>
      <c r="S39" s="151">
        <f t="shared" si="54"/>
        <v>4</v>
      </c>
      <c r="T39" s="151">
        <f t="shared" si="54"/>
        <v>4</v>
      </c>
      <c r="U39" s="241">
        <f t="shared" si="54"/>
        <v>4</v>
      </c>
      <c r="V39" s="257"/>
      <c r="W39" s="251">
        <f t="shared" ref="W39:AC41" si="55">W13+W17+W25+W21+W29+W36</f>
        <v>4</v>
      </c>
      <c r="X39" s="151">
        <f t="shared" si="55"/>
        <v>4</v>
      </c>
      <c r="Y39" s="151">
        <f t="shared" si="55"/>
        <v>4</v>
      </c>
      <c r="Z39" s="151">
        <f t="shared" si="55"/>
        <v>4</v>
      </c>
      <c r="AA39" s="151">
        <f t="shared" si="55"/>
        <v>4</v>
      </c>
      <c r="AB39" s="151">
        <f t="shared" si="55"/>
        <v>4</v>
      </c>
      <c r="AC39" s="241">
        <f t="shared" si="55"/>
        <v>4</v>
      </c>
      <c r="AD39" s="295"/>
      <c r="AE39" s="296"/>
      <c r="AF39" s="92">
        <f t="shared" ref="AF39:AG41" si="56">AF13+AF17+AF25+AF21+AF29+AF36</f>
        <v>0</v>
      </c>
      <c r="AG39" s="55">
        <f t="shared" si="56"/>
        <v>0</v>
      </c>
      <c r="AH39" s="55"/>
      <c r="AI39" s="92">
        <f>AI13+AI17+AI25+AI21+AI29+AI36</f>
        <v>0</v>
      </c>
      <c r="AJ39" s="56">
        <f t="shared" si="6"/>
        <v>60</v>
      </c>
    </row>
    <row r="40" spans="1:36">
      <c r="A40" s="409"/>
      <c r="B40" s="409"/>
      <c r="C40" s="409"/>
      <c r="D40" s="168"/>
      <c r="E40" s="409"/>
      <c r="F40" s="409"/>
      <c r="G40" s="409"/>
      <c r="H40" s="409"/>
      <c r="I40" s="80"/>
      <c r="J40" s="105"/>
      <c r="K40" s="109"/>
      <c r="L40" s="106">
        <f t="shared" si="8"/>
        <v>110</v>
      </c>
      <c r="M40" s="100" t="s">
        <v>6</v>
      </c>
      <c r="N40" s="152">
        <f t="shared" si="54"/>
        <v>6</v>
      </c>
      <c r="O40" s="152">
        <f t="shared" si="54"/>
        <v>11</v>
      </c>
      <c r="P40" s="152">
        <f t="shared" si="54"/>
        <v>11</v>
      </c>
      <c r="Q40" s="152">
        <f t="shared" si="54"/>
        <v>11</v>
      </c>
      <c r="R40" s="152">
        <f t="shared" si="54"/>
        <v>11</v>
      </c>
      <c r="S40" s="152">
        <f t="shared" si="54"/>
        <v>11</v>
      </c>
      <c r="T40" s="152">
        <f t="shared" si="54"/>
        <v>9</v>
      </c>
      <c r="U40" s="242">
        <f t="shared" si="54"/>
        <v>5</v>
      </c>
      <c r="V40" s="257"/>
      <c r="W40" s="252">
        <f t="shared" si="55"/>
        <v>5</v>
      </c>
      <c r="X40" s="152">
        <f t="shared" si="55"/>
        <v>5</v>
      </c>
      <c r="Y40" s="152">
        <f t="shared" si="55"/>
        <v>5</v>
      </c>
      <c r="Z40" s="152">
        <f t="shared" si="55"/>
        <v>5</v>
      </c>
      <c r="AA40" s="152">
        <f t="shared" si="55"/>
        <v>5</v>
      </c>
      <c r="AB40" s="152">
        <f t="shared" si="55"/>
        <v>5</v>
      </c>
      <c r="AC40" s="242">
        <f t="shared" si="55"/>
        <v>5</v>
      </c>
      <c r="AD40" s="295"/>
      <c r="AE40" s="296"/>
      <c r="AF40" s="59">
        <f t="shared" si="56"/>
        <v>0</v>
      </c>
      <c r="AG40" s="58">
        <f t="shared" si="56"/>
        <v>0</v>
      </c>
      <c r="AH40" s="58"/>
      <c r="AI40" s="59">
        <f>AI14+AI18+AI26+AI22+AI30+AI37</f>
        <v>0</v>
      </c>
      <c r="AJ40" s="43">
        <f t="shared" si="6"/>
        <v>110</v>
      </c>
    </row>
    <row r="41" spans="1:36">
      <c r="A41" s="409"/>
      <c r="B41" s="409"/>
      <c r="C41" s="409"/>
      <c r="D41" s="168"/>
      <c r="E41" s="409"/>
      <c r="F41" s="409"/>
      <c r="G41" s="409"/>
      <c r="H41" s="409"/>
      <c r="I41" s="80"/>
      <c r="J41" s="134"/>
      <c r="K41" s="135"/>
      <c r="L41" s="185">
        <f t="shared" si="8"/>
        <v>111</v>
      </c>
      <c r="M41" s="136" t="s">
        <v>7</v>
      </c>
      <c r="N41" s="153">
        <f t="shared" si="54"/>
        <v>2</v>
      </c>
      <c r="O41" s="153">
        <f t="shared" si="54"/>
        <v>4</v>
      </c>
      <c r="P41" s="153">
        <f t="shared" si="54"/>
        <v>4</v>
      </c>
      <c r="Q41" s="153">
        <f t="shared" si="54"/>
        <v>4</v>
      </c>
      <c r="R41" s="153">
        <f t="shared" si="54"/>
        <v>4</v>
      </c>
      <c r="S41" s="153">
        <f t="shared" si="54"/>
        <v>4</v>
      </c>
      <c r="T41" s="153">
        <f t="shared" si="54"/>
        <v>6</v>
      </c>
      <c r="U41" s="243">
        <f t="shared" si="54"/>
        <v>10</v>
      </c>
      <c r="V41" s="257"/>
      <c r="W41" s="253">
        <f t="shared" si="55"/>
        <v>10</v>
      </c>
      <c r="X41" s="153">
        <f t="shared" si="55"/>
        <v>10</v>
      </c>
      <c r="Y41" s="153">
        <f t="shared" si="55"/>
        <v>10</v>
      </c>
      <c r="Z41" s="153">
        <f t="shared" si="55"/>
        <v>10</v>
      </c>
      <c r="AA41" s="153">
        <f t="shared" si="55"/>
        <v>10</v>
      </c>
      <c r="AB41" s="153">
        <f t="shared" si="55"/>
        <v>10</v>
      </c>
      <c r="AC41" s="243">
        <f t="shared" si="55"/>
        <v>10</v>
      </c>
      <c r="AD41" s="295"/>
      <c r="AE41" s="296"/>
      <c r="AF41" s="253">
        <f t="shared" si="56"/>
        <v>3</v>
      </c>
      <c r="AG41" s="153">
        <f t="shared" si="56"/>
        <v>0</v>
      </c>
      <c r="AH41" s="61"/>
      <c r="AI41" s="137">
        <f>AI16+AI19+AI27+AI23+AI31+AI38</f>
        <v>0</v>
      </c>
      <c r="AJ41" s="64">
        <f t="shared" si="6"/>
        <v>111</v>
      </c>
    </row>
    <row r="42" spans="1:36" ht="15" customHeight="1" thickBot="1">
      <c r="A42" s="410"/>
      <c r="B42" s="410"/>
      <c r="C42" s="410"/>
      <c r="D42" s="169"/>
      <c r="E42" s="410"/>
      <c r="F42" s="410"/>
      <c r="G42" s="410"/>
      <c r="H42" s="410"/>
      <c r="I42" s="148"/>
      <c r="J42" s="138"/>
      <c r="K42" s="139"/>
      <c r="L42" s="140">
        <f t="shared" si="8"/>
        <v>281</v>
      </c>
      <c r="M42" s="141" t="s">
        <v>61</v>
      </c>
      <c r="N42" s="63">
        <f>N39+N40+N41</f>
        <v>12</v>
      </c>
      <c r="O42" s="63">
        <f>O39+O40+O41</f>
        <v>19</v>
      </c>
      <c r="P42" s="63">
        <f t="shared" ref="P42:AC42" si="57">P39+P40+P41</f>
        <v>19</v>
      </c>
      <c r="Q42" s="63">
        <f t="shared" si="57"/>
        <v>19</v>
      </c>
      <c r="R42" s="63">
        <f t="shared" si="57"/>
        <v>19</v>
      </c>
      <c r="S42" s="63">
        <f t="shared" si="57"/>
        <v>19</v>
      </c>
      <c r="T42" s="89">
        <f t="shared" si="57"/>
        <v>19</v>
      </c>
      <c r="U42" s="142">
        <f>U39+U40+U41</f>
        <v>19</v>
      </c>
      <c r="V42" s="257"/>
      <c r="W42" s="93">
        <f>W39+W40+W41</f>
        <v>19</v>
      </c>
      <c r="X42" s="63">
        <f t="shared" si="57"/>
        <v>19</v>
      </c>
      <c r="Y42" s="63">
        <f t="shared" si="57"/>
        <v>19</v>
      </c>
      <c r="Z42" s="63">
        <f t="shared" si="57"/>
        <v>19</v>
      </c>
      <c r="AA42" s="63">
        <f t="shared" si="57"/>
        <v>19</v>
      </c>
      <c r="AB42" s="89">
        <f t="shared" si="57"/>
        <v>19</v>
      </c>
      <c r="AC42" s="89">
        <f t="shared" si="57"/>
        <v>19</v>
      </c>
      <c r="AD42" s="295"/>
      <c r="AE42" s="296"/>
      <c r="AF42" s="142">
        <f t="shared" ref="AF42:AG42" si="58">AF39+AF40+AF41</f>
        <v>3</v>
      </c>
      <c r="AG42" s="89">
        <f t="shared" si="58"/>
        <v>0</v>
      </c>
      <c r="AH42" s="63"/>
      <c r="AI42" s="142">
        <f>AI39+AI40+AI41</f>
        <v>0</v>
      </c>
      <c r="AJ42" s="53">
        <f t="shared" si="6"/>
        <v>281</v>
      </c>
    </row>
    <row r="43" spans="1:36" ht="15" customHeight="1">
      <c r="A43" s="419" t="s">
        <v>27</v>
      </c>
      <c r="B43" s="419" t="s">
        <v>62</v>
      </c>
      <c r="C43" s="411" t="s">
        <v>134</v>
      </c>
      <c r="D43" s="411" t="s">
        <v>135</v>
      </c>
      <c r="E43" s="405">
        <v>2.5</v>
      </c>
      <c r="F43" s="416">
        <f>E43-SUM(G43:H46)</f>
        <v>0</v>
      </c>
      <c r="G43" s="405">
        <v>1</v>
      </c>
      <c r="H43" s="405">
        <v>1.5</v>
      </c>
      <c r="I43" s="78">
        <f t="shared" ref="I43:I69" si="59">J43/16</f>
        <v>0.625</v>
      </c>
      <c r="J43" s="188">
        <v>10</v>
      </c>
      <c r="K43" s="115">
        <f>J43-L43</f>
        <v>1</v>
      </c>
      <c r="L43" s="190">
        <f t="shared" si="8"/>
        <v>9</v>
      </c>
      <c r="M43" s="101" t="s">
        <v>59</v>
      </c>
      <c r="N43" s="117">
        <v>1</v>
      </c>
      <c r="O43" s="117">
        <v>1</v>
      </c>
      <c r="P43" s="117">
        <v>1</v>
      </c>
      <c r="Q43" s="117">
        <v>1</v>
      </c>
      <c r="R43" s="117">
        <v>1</v>
      </c>
      <c r="S43" s="117">
        <v>1</v>
      </c>
      <c r="T43" s="117">
        <v>1</v>
      </c>
      <c r="U43" s="118">
        <v>1</v>
      </c>
      <c r="V43" s="257"/>
      <c r="W43" s="248">
        <v>1</v>
      </c>
      <c r="X43" s="117"/>
      <c r="Y43" s="117"/>
      <c r="Z43" s="117"/>
      <c r="AA43" s="117"/>
      <c r="AB43" s="118"/>
      <c r="AC43" s="118"/>
      <c r="AD43" s="295"/>
      <c r="AE43" s="296"/>
      <c r="AF43" s="285"/>
      <c r="AG43" s="118"/>
      <c r="AH43" s="97"/>
      <c r="AI43" s="97"/>
      <c r="AJ43" s="56">
        <f t="shared" si="6"/>
        <v>9</v>
      </c>
    </row>
    <row r="44" spans="1:36" ht="15" hidden="1" customHeight="1">
      <c r="A44" s="420"/>
      <c r="B44" s="420"/>
      <c r="C44" s="411"/>
      <c r="D44" s="411"/>
      <c r="E44" s="406"/>
      <c r="F44" s="417"/>
      <c r="G44" s="406"/>
      <c r="H44" s="406"/>
      <c r="I44" s="78">
        <f t="shared" si="59"/>
        <v>1.125</v>
      </c>
      <c r="J44" s="186">
        <v>18</v>
      </c>
      <c r="K44" s="81">
        <f>J44-L44</f>
        <v>0</v>
      </c>
      <c r="L44" s="189">
        <f t="shared" si="8"/>
        <v>18</v>
      </c>
      <c r="M44" s="128" t="s">
        <v>6</v>
      </c>
      <c r="N44" s="129">
        <v>4</v>
      </c>
      <c r="O44" s="129">
        <v>4</v>
      </c>
      <c r="P44" s="129">
        <v>4</v>
      </c>
      <c r="Q44" s="129">
        <v>4</v>
      </c>
      <c r="R44" s="129">
        <v>2</v>
      </c>
      <c r="S44" s="129"/>
      <c r="T44" s="129"/>
      <c r="U44" s="130"/>
      <c r="V44" s="257"/>
      <c r="W44" s="247"/>
      <c r="X44" s="129"/>
      <c r="Y44" s="129"/>
      <c r="Z44" s="129"/>
      <c r="AA44" s="129"/>
      <c r="AB44" s="130"/>
      <c r="AC44" s="130"/>
      <c r="AD44" s="295"/>
      <c r="AE44" s="296"/>
      <c r="AF44" s="286"/>
      <c r="AG44" s="130"/>
      <c r="AH44" s="97"/>
      <c r="AI44" s="97"/>
      <c r="AJ44" s="64">
        <f t="shared" si="6"/>
        <v>18</v>
      </c>
    </row>
    <row r="45" spans="1:36" s="219" customFormat="1" ht="15" hidden="1" customHeight="1">
      <c r="A45" s="420"/>
      <c r="B45" s="420"/>
      <c r="C45" s="411"/>
      <c r="D45" s="411"/>
      <c r="E45" s="406"/>
      <c r="F45" s="417"/>
      <c r="G45" s="406"/>
      <c r="H45" s="406"/>
      <c r="I45" s="165">
        <f t="shared" si="59"/>
        <v>1.0625</v>
      </c>
      <c r="J45" s="186">
        <v>17</v>
      </c>
      <c r="K45" s="81">
        <f>J45-L45</f>
        <v>-1</v>
      </c>
      <c r="L45" s="189">
        <f t="shared" si="8"/>
        <v>18</v>
      </c>
      <c r="M45" s="128" t="s">
        <v>7</v>
      </c>
      <c r="N45" s="129"/>
      <c r="O45" s="129"/>
      <c r="P45" s="129"/>
      <c r="Q45" s="129"/>
      <c r="R45" s="129">
        <v>2</v>
      </c>
      <c r="S45" s="129">
        <v>4</v>
      </c>
      <c r="T45" s="129">
        <v>4</v>
      </c>
      <c r="U45" s="130">
        <v>4</v>
      </c>
      <c r="V45" s="257"/>
      <c r="W45" s="247">
        <v>4</v>
      </c>
      <c r="X45" s="129"/>
      <c r="Y45" s="129"/>
      <c r="Z45" s="129"/>
      <c r="AA45" s="129"/>
      <c r="AB45" s="130"/>
      <c r="AC45" s="130"/>
      <c r="AD45" s="295"/>
      <c r="AE45" s="296"/>
      <c r="AF45" s="286"/>
      <c r="AG45" s="130"/>
      <c r="AH45" s="97"/>
      <c r="AI45" s="97"/>
      <c r="AJ45" s="64">
        <f>SUM(N45:AF45)</f>
        <v>18</v>
      </c>
    </row>
    <row r="46" spans="1:36" s="133" customFormat="1" ht="16" thickBot="1">
      <c r="A46" s="421"/>
      <c r="B46" s="421"/>
      <c r="C46" s="412"/>
      <c r="D46" s="412"/>
      <c r="E46" s="407"/>
      <c r="F46" s="418"/>
      <c r="G46" s="407"/>
      <c r="H46" s="407"/>
      <c r="I46" s="167">
        <f t="shared" si="59"/>
        <v>2.1875</v>
      </c>
      <c r="J46" s="107">
        <f>SUM(J44:J45)</f>
        <v>35</v>
      </c>
      <c r="K46" s="121">
        <f>SUM(K44:K45)</f>
        <v>-1</v>
      </c>
      <c r="L46" s="122">
        <f>SUM(L44:L45)</f>
        <v>36</v>
      </c>
      <c r="M46" s="102" t="s">
        <v>125</v>
      </c>
      <c r="N46" s="50">
        <f t="shared" ref="N46" si="60">SUM(N44:N45)</f>
        <v>4</v>
      </c>
      <c r="O46" s="50">
        <f t="shared" ref="O46" si="61">SUM(O44:O45)</f>
        <v>4</v>
      </c>
      <c r="P46" s="50">
        <f t="shared" ref="P46" si="62">SUM(P44:P45)</f>
        <v>4</v>
      </c>
      <c r="Q46" s="50">
        <f t="shared" ref="Q46" si="63">SUM(Q44:Q45)</f>
        <v>4</v>
      </c>
      <c r="R46" s="50">
        <f t="shared" ref="R46" si="64">SUM(R44:R45)</f>
        <v>4</v>
      </c>
      <c r="S46" s="50">
        <f t="shared" ref="S46" si="65">SUM(S44:S45)</f>
        <v>4</v>
      </c>
      <c r="T46" s="50">
        <f t="shared" ref="T46" si="66">SUM(T44:T45)</f>
        <v>4</v>
      </c>
      <c r="U46" s="123">
        <f t="shared" ref="U46" si="67">SUM(U44:U45)</f>
        <v>4</v>
      </c>
      <c r="V46" s="257"/>
      <c r="W46" s="210">
        <f t="shared" ref="W46" si="68">SUM(W44:W45)</f>
        <v>4</v>
      </c>
      <c r="X46" s="50">
        <f t="shared" ref="X46" si="69">SUM(X44:X45)</f>
        <v>0</v>
      </c>
      <c r="Y46" s="50">
        <f t="shared" ref="Y46" si="70">SUM(Y44:Y45)</f>
        <v>0</v>
      </c>
      <c r="Z46" s="50">
        <f t="shared" ref="Z46" si="71">SUM(Z44:Z45)</f>
        <v>0</v>
      </c>
      <c r="AA46" s="50">
        <f t="shared" ref="AA46" si="72">SUM(AA44:AA45)</f>
        <v>0</v>
      </c>
      <c r="AB46" s="50">
        <f t="shared" ref="AB46" si="73">SUM(AB44:AB45)</f>
        <v>0</v>
      </c>
      <c r="AC46" s="123">
        <f t="shared" ref="AC46" si="74">SUM(AC44:AC45)</f>
        <v>0</v>
      </c>
      <c r="AD46" s="295"/>
      <c r="AE46" s="296"/>
      <c r="AF46" s="102"/>
      <c r="AG46" s="102"/>
      <c r="AH46" s="97"/>
      <c r="AI46" s="97"/>
      <c r="AJ46" s="102">
        <f t="shared" ref="AJ46" si="75">SUM(N46:AF46)</f>
        <v>36</v>
      </c>
    </row>
    <row r="47" spans="1:36" ht="15" customHeight="1">
      <c r="A47" s="419" t="s">
        <v>29</v>
      </c>
      <c r="B47" s="419" t="s">
        <v>30</v>
      </c>
      <c r="C47" s="411" t="s">
        <v>136</v>
      </c>
      <c r="D47" s="411" t="s">
        <v>135</v>
      </c>
      <c r="E47" s="405">
        <v>2</v>
      </c>
      <c r="F47" s="416">
        <f>E47-SUM(G47:H50)</f>
        <v>0</v>
      </c>
      <c r="G47" s="405">
        <v>1</v>
      </c>
      <c r="H47" s="405">
        <v>1</v>
      </c>
      <c r="I47" s="78">
        <f t="shared" si="59"/>
        <v>0.375</v>
      </c>
      <c r="J47" s="188">
        <v>6</v>
      </c>
      <c r="K47" s="115">
        <f>J47-L47</f>
        <v>0</v>
      </c>
      <c r="L47" s="190">
        <f t="shared" si="8"/>
        <v>6</v>
      </c>
      <c r="M47" s="101" t="s">
        <v>59</v>
      </c>
      <c r="N47" s="117"/>
      <c r="O47" s="117"/>
      <c r="P47" s="117"/>
      <c r="Q47" s="117"/>
      <c r="R47" s="117"/>
      <c r="S47" s="117"/>
      <c r="T47" s="117"/>
      <c r="U47" s="118"/>
      <c r="V47" s="257"/>
      <c r="W47" s="248"/>
      <c r="X47" s="117">
        <v>1</v>
      </c>
      <c r="Y47" s="117">
        <v>1</v>
      </c>
      <c r="Z47" s="117">
        <v>1</v>
      </c>
      <c r="AA47" s="117">
        <v>1</v>
      </c>
      <c r="AB47" s="117">
        <v>1</v>
      </c>
      <c r="AC47" s="118">
        <v>1</v>
      </c>
      <c r="AD47" s="295"/>
      <c r="AE47" s="296"/>
      <c r="AF47" s="248"/>
      <c r="AG47" s="117"/>
      <c r="AH47" s="97"/>
      <c r="AI47" s="97"/>
      <c r="AJ47" s="56">
        <f t="shared" si="6"/>
        <v>6</v>
      </c>
    </row>
    <row r="48" spans="1:36" ht="15" hidden="1" customHeight="1">
      <c r="A48" s="420"/>
      <c r="B48" s="420"/>
      <c r="C48" s="411"/>
      <c r="D48" s="411"/>
      <c r="E48" s="406"/>
      <c r="F48" s="417"/>
      <c r="G48" s="406"/>
      <c r="H48" s="406"/>
      <c r="I48" s="78">
        <f t="shared" si="59"/>
        <v>0.75</v>
      </c>
      <c r="J48" s="186">
        <v>12</v>
      </c>
      <c r="K48" s="81">
        <f>J48-L48</f>
        <v>0</v>
      </c>
      <c r="L48" s="189">
        <f t="shared" si="8"/>
        <v>12</v>
      </c>
      <c r="M48" s="128" t="s">
        <v>6</v>
      </c>
      <c r="N48" s="129"/>
      <c r="O48" s="143"/>
      <c r="P48" s="143"/>
      <c r="Q48" s="143"/>
      <c r="R48" s="143"/>
      <c r="S48" s="143"/>
      <c r="T48" s="144"/>
      <c r="U48" s="144"/>
      <c r="V48" s="257"/>
      <c r="W48" s="254"/>
      <c r="X48" s="143">
        <v>4</v>
      </c>
      <c r="Y48" s="129">
        <v>4</v>
      </c>
      <c r="Z48" s="129">
        <v>4</v>
      </c>
      <c r="AA48" s="129"/>
      <c r="AD48" s="295"/>
      <c r="AE48" s="296"/>
      <c r="AF48" s="287"/>
      <c r="AG48" s="144"/>
      <c r="AH48" s="97"/>
      <c r="AI48" s="97"/>
      <c r="AJ48" s="64">
        <f t="shared" si="6"/>
        <v>12</v>
      </c>
    </row>
    <row r="49" spans="1:36" s="219" customFormat="1" ht="15" hidden="1" customHeight="1">
      <c r="A49" s="420"/>
      <c r="B49" s="420"/>
      <c r="C49" s="411"/>
      <c r="D49" s="411"/>
      <c r="E49" s="406"/>
      <c r="F49" s="417"/>
      <c r="G49" s="406"/>
      <c r="H49" s="406"/>
      <c r="I49" s="165">
        <f t="shared" si="59"/>
        <v>0.75</v>
      </c>
      <c r="J49" s="186">
        <v>12</v>
      </c>
      <c r="K49" s="81">
        <f>J49-L49</f>
        <v>0</v>
      </c>
      <c r="L49" s="189">
        <f t="shared" si="8"/>
        <v>12</v>
      </c>
      <c r="M49" s="128" t="s">
        <v>7</v>
      </c>
      <c r="N49" s="154"/>
      <c r="O49" s="166"/>
      <c r="P49" s="166"/>
      <c r="Q49" s="166"/>
      <c r="R49" s="166"/>
      <c r="S49" s="166"/>
      <c r="T49" s="166"/>
      <c r="U49" s="244"/>
      <c r="V49" s="257"/>
      <c r="W49" s="255"/>
      <c r="X49" s="166"/>
      <c r="Y49" s="166"/>
      <c r="Z49" s="166"/>
      <c r="AA49" s="129">
        <v>4</v>
      </c>
      <c r="AB49" s="129">
        <v>4</v>
      </c>
      <c r="AC49" s="130">
        <v>4</v>
      </c>
      <c r="AD49" s="295"/>
      <c r="AE49" s="296"/>
      <c r="AF49" s="247"/>
      <c r="AG49" s="166"/>
      <c r="AH49" s="97"/>
      <c r="AI49" s="97"/>
      <c r="AJ49" s="64">
        <f t="shared" si="6"/>
        <v>12</v>
      </c>
    </row>
    <row r="50" spans="1:36" s="133" customFormat="1" ht="16" thickBot="1">
      <c r="A50" s="421"/>
      <c r="B50" s="421"/>
      <c r="C50" s="412"/>
      <c r="D50" s="412"/>
      <c r="E50" s="407"/>
      <c r="F50" s="418"/>
      <c r="G50" s="407"/>
      <c r="H50" s="407"/>
      <c r="I50" s="167">
        <f t="shared" ref="I50" si="76">J50/16</f>
        <v>1.5</v>
      </c>
      <c r="J50" s="107">
        <f>SUM(J48:J49)</f>
        <v>24</v>
      </c>
      <c r="K50" s="121">
        <f>SUM(K48:K49)</f>
        <v>0</v>
      </c>
      <c r="L50" s="122">
        <f>SUM(L48:L49)</f>
        <v>24</v>
      </c>
      <c r="M50" s="102" t="s">
        <v>125</v>
      </c>
      <c r="N50" s="50">
        <f t="shared" ref="N50" si="77">SUM(N48:N49)</f>
        <v>0</v>
      </c>
      <c r="O50" s="50">
        <f t="shared" ref="O50" si="78">SUM(O48:O49)</f>
        <v>0</v>
      </c>
      <c r="P50" s="50">
        <f t="shared" ref="P50" si="79">SUM(P48:P49)</f>
        <v>0</v>
      </c>
      <c r="Q50" s="50">
        <f t="shared" ref="Q50" si="80">SUM(Q48:Q49)</f>
        <v>0</v>
      </c>
      <c r="R50" s="50">
        <f t="shared" ref="R50" si="81">SUM(R48:R49)</f>
        <v>0</v>
      </c>
      <c r="S50" s="50">
        <f t="shared" ref="S50" si="82">SUM(S48:S49)</f>
        <v>0</v>
      </c>
      <c r="T50" s="50">
        <f t="shared" ref="T50" si="83">SUM(T48:T49)</f>
        <v>0</v>
      </c>
      <c r="U50" s="123">
        <f t="shared" ref="U50" si="84">SUM(U48:U49)</f>
        <v>0</v>
      </c>
      <c r="V50" s="257"/>
      <c r="W50" s="210">
        <f t="shared" ref="W50" si="85">SUM(W48:W49)</f>
        <v>0</v>
      </c>
      <c r="X50" s="50">
        <f t="shared" ref="X50" si="86">SUM(X48:X49)</f>
        <v>4</v>
      </c>
      <c r="Y50" s="50">
        <f t="shared" ref="Y50" si="87">SUM(Y48:Y49)</f>
        <v>4</v>
      </c>
      <c r="Z50" s="50">
        <f t="shared" ref="Z50" si="88">SUM(Z48:Z49)</f>
        <v>4</v>
      </c>
      <c r="AA50" s="50">
        <f t="shared" ref="AA50" si="89">SUM(AA48:AA49)</f>
        <v>4</v>
      </c>
      <c r="AB50" s="50">
        <f t="shared" ref="AB50" si="90">SUM(AB48:AB49)</f>
        <v>4</v>
      </c>
      <c r="AC50" s="123">
        <f t="shared" ref="AC50" si="91">SUM(AC48:AC49)</f>
        <v>4</v>
      </c>
      <c r="AD50" s="295"/>
      <c r="AE50" s="296"/>
      <c r="AF50" s="102"/>
      <c r="AG50" s="102"/>
      <c r="AH50" s="97"/>
      <c r="AI50" s="97"/>
      <c r="AJ50" s="102">
        <f t="shared" si="6"/>
        <v>24</v>
      </c>
    </row>
    <row r="51" spans="1:36" ht="15" customHeight="1">
      <c r="A51" s="419" t="s">
        <v>32</v>
      </c>
      <c r="B51" s="419" t="s">
        <v>33</v>
      </c>
      <c r="C51" s="411" t="s">
        <v>137</v>
      </c>
      <c r="D51" s="411"/>
      <c r="E51" s="405">
        <v>1.5</v>
      </c>
      <c r="F51" s="416">
        <f>E51-SUM(G51:H54)</f>
        <v>0</v>
      </c>
      <c r="G51" s="405">
        <v>0.75</v>
      </c>
      <c r="H51" s="405">
        <v>0.75</v>
      </c>
      <c r="I51" s="78">
        <f t="shared" si="59"/>
        <v>0.625</v>
      </c>
      <c r="J51" s="188">
        <v>10</v>
      </c>
      <c r="K51" s="115">
        <f>J51-L51</f>
        <v>-5</v>
      </c>
      <c r="L51" s="190">
        <f t="shared" si="8"/>
        <v>15</v>
      </c>
      <c r="M51" s="101" t="s">
        <v>59</v>
      </c>
      <c r="N51" s="117">
        <v>1</v>
      </c>
      <c r="O51" s="117">
        <v>1</v>
      </c>
      <c r="P51" s="117">
        <v>1</v>
      </c>
      <c r="Q51" s="117">
        <v>1</v>
      </c>
      <c r="R51" s="117">
        <v>1</v>
      </c>
      <c r="S51" s="117">
        <v>1</v>
      </c>
      <c r="T51" s="117">
        <v>1</v>
      </c>
      <c r="U51" s="118">
        <v>1</v>
      </c>
      <c r="V51" s="257"/>
      <c r="W51" s="248">
        <v>1</v>
      </c>
      <c r="X51" s="117">
        <v>1</v>
      </c>
      <c r="Y51" s="117">
        <v>1</v>
      </c>
      <c r="Z51" s="117">
        <v>1</v>
      </c>
      <c r="AA51" s="117">
        <v>1</v>
      </c>
      <c r="AB51" s="118">
        <v>1</v>
      </c>
      <c r="AC51" s="118">
        <v>1</v>
      </c>
      <c r="AD51" s="295"/>
      <c r="AE51" s="296"/>
      <c r="AF51" s="285"/>
      <c r="AG51" s="118"/>
      <c r="AH51" s="97"/>
      <c r="AI51" s="97"/>
      <c r="AJ51" s="56">
        <f t="shared" si="6"/>
        <v>15</v>
      </c>
    </row>
    <row r="52" spans="1:36" ht="15" hidden="1" customHeight="1">
      <c r="A52" s="420"/>
      <c r="B52" s="420"/>
      <c r="C52" s="411"/>
      <c r="D52" s="411"/>
      <c r="E52" s="406"/>
      <c r="F52" s="417"/>
      <c r="G52" s="406"/>
      <c r="H52" s="406"/>
      <c r="I52" s="78">
        <f t="shared" si="59"/>
        <v>0.625</v>
      </c>
      <c r="J52" s="186">
        <v>10</v>
      </c>
      <c r="K52" s="81">
        <f>J52-L52</f>
        <v>0</v>
      </c>
      <c r="L52" s="189">
        <f t="shared" si="8"/>
        <v>10</v>
      </c>
      <c r="M52" s="128" t="s">
        <v>6</v>
      </c>
      <c r="N52" s="129">
        <v>1</v>
      </c>
      <c r="O52" s="129">
        <v>1</v>
      </c>
      <c r="P52" s="129">
        <v>1</v>
      </c>
      <c r="Q52" s="129">
        <v>1</v>
      </c>
      <c r="R52" s="129">
        <v>1</v>
      </c>
      <c r="S52" s="129">
        <v>1</v>
      </c>
      <c r="T52" s="129">
        <v>1</v>
      </c>
      <c r="U52" s="130">
        <v>1</v>
      </c>
      <c r="V52" s="257"/>
      <c r="W52" s="247">
        <v>1</v>
      </c>
      <c r="X52" s="129">
        <v>1</v>
      </c>
      <c r="Y52" s="143"/>
      <c r="Z52" s="143"/>
      <c r="AA52" s="143"/>
      <c r="AB52" s="144"/>
      <c r="AC52" s="144"/>
      <c r="AD52" s="295"/>
      <c r="AE52" s="296"/>
      <c r="AF52" s="287"/>
      <c r="AG52" s="144"/>
      <c r="AH52" s="97"/>
      <c r="AI52" s="97"/>
      <c r="AJ52" s="64">
        <f t="shared" si="6"/>
        <v>10</v>
      </c>
    </row>
    <row r="53" spans="1:36" s="219" customFormat="1" ht="15" hidden="1" customHeight="1">
      <c r="A53" s="420"/>
      <c r="B53" s="420"/>
      <c r="C53" s="411"/>
      <c r="D53" s="411"/>
      <c r="E53" s="406"/>
      <c r="F53" s="417"/>
      <c r="G53" s="406"/>
      <c r="H53" s="406"/>
      <c r="I53" s="165">
        <f t="shared" si="59"/>
        <v>0.625</v>
      </c>
      <c r="J53" s="186">
        <v>10</v>
      </c>
      <c r="K53" s="81">
        <f>J53-L53</f>
        <v>5</v>
      </c>
      <c r="L53" s="189">
        <f t="shared" si="8"/>
        <v>5</v>
      </c>
      <c r="M53" s="128" t="s">
        <v>7</v>
      </c>
      <c r="N53" s="154"/>
      <c r="O53" s="166"/>
      <c r="P53" s="166"/>
      <c r="Q53" s="166"/>
      <c r="R53" s="166"/>
      <c r="S53" s="228"/>
      <c r="T53" s="143"/>
      <c r="U53" s="144"/>
      <c r="V53" s="257"/>
      <c r="W53" s="254"/>
      <c r="X53" s="143"/>
      <c r="Y53" s="129">
        <v>1</v>
      </c>
      <c r="Z53" s="129">
        <v>1</v>
      </c>
      <c r="AA53" s="129">
        <v>1</v>
      </c>
      <c r="AB53" s="129">
        <v>1</v>
      </c>
      <c r="AC53" s="130">
        <v>1</v>
      </c>
      <c r="AD53" s="295"/>
      <c r="AE53" s="296"/>
      <c r="AF53" s="255"/>
      <c r="AG53" s="166"/>
      <c r="AH53" s="97"/>
      <c r="AI53" s="97"/>
      <c r="AJ53" s="64">
        <f t="shared" si="6"/>
        <v>5</v>
      </c>
    </row>
    <row r="54" spans="1:36" s="133" customFormat="1" ht="16" thickBot="1">
      <c r="A54" s="421"/>
      <c r="B54" s="421"/>
      <c r="C54" s="412"/>
      <c r="D54" s="412"/>
      <c r="E54" s="407"/>
      <c r="F54" s="418"/>
      <c r="G54" s="407"/>
      <c r="H54" s="407"/>
      <c r="I54" s="167">
        <f t="shared" si="59"/>
        <v>1.25</v>
      </c>
      <c r="J54" s="107">
        <f>SUM(J52:J53)</f>
        <v>20</v>
      </c>
      <c r="K54" s="121">
        <f>SUM(K52:K53)</f>
        <v>5</v>
      </c>
      <c r="L54" s="122">
        <f>SUM(L52:L53)</f>
        <v>15</v>
      </c>
      <c r="M54" s="102" t="s">
        <v>125</v>
      </c>
      <c r="N54" s="50">
        <f t="shared" ref="N54" si="92">SUM(N52:N53)</f>
        <v>1</v>
      </c>
      <c r="O54" s="50">
        <f t="shared" ref="O54" si="93">SUM(O52:O53)</f>
        <v>1</v>
      </c>
      <c r="P54" s="50">
        <f t="shared" ref="P54" si="94">SUM(P52:P53)</f>
        <v>1</v>
      </c>
      <c r="Q54" s="50">
        <f t="shared" ref="Q54" si="95">SUM(Q52:Q53)</f>
        <v>1</v>
      </c>
      <c r="R54" s="50">
        <f t="shared" ref="R54" si="96">SUM(R52:R53)</f>
        <v>1</v>
      </c>
      <c r="S54" s="50">
        <f t="shared" ref="S54" si="97">SUM(S52:S53)</f>
        <v>1</v>
      </c>
      <c r="T54" s="50">
        <f t="shared" ref="T54" si="98">SUM(T52:T53)</f>
        <v>1</v>
      </c>
      <c r="U54" s="123">
        <f t="shared" ref="U54" si="99">SUM(U52:U53)</f>
        <v>1</v>
      </c>
      <c r="V54" s="257"/>
      <c r="W54" s="210">
        <f t="shared" ref="W54" si="100">SUM(W52:W53)</f>
        <v>1</v>
      </c>
      <c r="X54" s="50">
        <f t="shared" ref="X54" si="101">SUM(X52:X53)</f>
        <v>1</v>
      </c>
      <c r="Y54" s="50">
        <f t="shared" ref="Y54" si="102">SUM(Y52:Y53)</f>
        <v>1</v>
      </c>
      <c r="Z54" s="50">
        <f t="shared" ref="Z54" si="103">SUM(Z52:Z53)</f>
        <v>1</v>
      </c>
      <c r="AA54" s="50">
        <f t="shared" ref="AA54" si="104">SUM(AA52:AA53)</f>
        <v>1</v>
      </c>
      <c r="AB54" s="50">
        <f t="shared" ref="AB54" si="105">SUM(AB52:AB53)</f>
        <v>1</v>
      </c>
      <c r="AC54" s="123">
        <f t="shared" ref="AC54" si="106">SUM(AC52:AC53)</f>
        <v>1</v>
      </c>
      <c r="AD54" s="295"/>
      <c r="AE54" s="296"/>
      <c r="AF54" s="102"/>
      <c r="AG54" s="102"/>
      <c r="AH54" s="97"/>
      <c r="AI54" s="97"/>
      <c r="AJ54" s="102">
        <f t="shared" ref="AJ54" si="107">SUM(N54:AF54)</f>
        <v>15</v>
      </c>
    </row>
    <row r="55" spans="1:36" s="155" customFormat="1" ht="15" customHeight="1">
      <c r="A55" s="419" t="s">
        <v>34</v>
      </c>
      <c r="B55" s="419" t="s">
        <v>35</v>
      </c>
      <c r="C55" s="411" t="s">
        <v>137</v>
      </c>
      <c r="D55" s="411"/>
      <c r="E55" s="405">
        <v>2.5</v>
      </c>
      <c r="F55" s="416">
        <f>E55-SUM(G55:H58)</f>
        <v>0</v>
      </c>
      <c r="G55" s="405">
        <v>1.25</v>
      </c>
      <c r="H55" s="405">
        <v>1.25</v>
      </c>
      <c r="I55" s="78">
        <f t="shared" si="59"/>
        <v>0.625</v>
      </c>
      <c r="J55" s="188">
        <v>10</v>
      </c>
      <c r="K55" s="115">
        <f>J55-L55</f>
        <v>2</v>
      </c>
      <c r="L55" s="190">
        <f t="shared" si="8"/>
        <v>8</v>
      </c>
      <c r="M55" s="101" t="s">
        <v>59</v>
      </c>
      <c r="N55" s="117">
        <v>1</v>
      </c>
      <c r="O55" s="117">
        <v>1</v>
      </c>
      <c r="P55" s="117">
        <v>1</v>
      </c>
      <c r="Q55" s="117">
        <v>1</v>
      </c>
      <c r="R55" s="117">
        <v>1</v>
      </c>
      <c r="S55" s="117">
        <v>1</v>
      </c>
      <c r="T55" s="117">
        <v>1</v>
      </c>
      <c r="U55" s="118">
        <v>1</v>
      </c>
      <c r="V55" s="257"/>
      <c r="W55" s="248"/>
      <c r="X55" s="117"/>
      <c r="Y55" s="117"/>
      <c r="Z55" s="117"/>
      <c r="AA55" s="117"/>
      <c r="AB55" s="118"/>
      <c r="AC55" s="118"/>
      <c r="AD55" s="295"/>
      <c r="AE55" s="296"/>
      <c r="AF55" s="285"/>
      <c r="AG55" s="118"/>
      <c r="AH55" s="97"/>
      <c r="AI55" s="97"/>
      <c r="AJ55" s="56">
        <f t="shared" si="6"/>
        <v>8</v>
      </c>
    </row>
    <row r="56" spans="1:36" ht="15" hidden="1" customHeight="1">
      <c r="A56" s="420"/>
      <c r="B56" s="420"/>
      <c r="C56" s="411"/>
      <c r="D56" s="411"/>
      <c r="E56" s="406"/>
      <c r="F56" s="417"/>
      <c r="G56" s="406"/>
      <c r="H56" s="406"/>
      <c r="I56" s="78">
        <f t="shared" si="59"/>
        <v>1.25</v>
      </c>
      <c r="J56" s="186">
        <v>20</v>
      </c>
      <c r="K56" s="81">
        <f>J56-L56</f>
        <v>2</v>
      </c>
      <c r="L56" s="189">
        <f t="shared" si="8"/>
        <v>18</v>
      </c>
      <c r="M56" s="128" t="s">
        <v>6</v>
      </c>
      <c r="N56" s="129">
        <v>1</v>
      </c>
      <c r="O56" s="129">
        <v>1</v>
      </c>
      <c r="P56" s="129">
        <v>1</v>
      </c>
      <c r="Q56" s="129">
        <v>1</v>
      </c>
      <c r="R56" s="129">
        <v>1</v>
      </c>
      <c r="S56" s="129">
        <v>1</v>
      </c>
      <c r="T56" s="129">
        <v>1</v>
      </c>
      <c r="U56" s="130">
        <v>1</v>
      </c>
      <c r="V56" s="257"/>
      <c r="W56" s="247">
        <v>1</v>
      </c>
      <c r="X56" s="129">
        <v>1</v>
      </c>
      <c r="Y56" s="129">
        <v>1</v>
      </c>
      <c r="Z56" s="129">
        <v>1</v>
      </c>
      <c r="AA56" s="129">
        <v>2</v>
      </c>
      <c r="AB56" s="129">
        <v>2</v>
      </c>
      <c r="AC56" s="130">
        <v>2</v>
      </c>
      <c r="AD56" s="295"/>
      <c r="AE56" s="296"/>
      <c r="AF56" s="286"/>
      <c r="AG56" s="130"/>
      <c r="AH56" s="97"/>
      <c r="AI56" s="97"/>
      <c r="AJ56" s="64">
        <f>SUM(N56:AF56)</f>
        <v>18</v>
      </c>
    </row>
    <row r="57" spans="1:36" s="219" customFormat="1" ht="15" hidden="1" customHeight="1">
      <c r="A57" s="420"/>
      <c r="B57" s="420"/>
      <c r="C57" s="411"/>
      <c r="D57" s="411"/>
      <c r="E57" s="406"/>
      <c r="F57" s="417"/>
      <c r="G57" s="406"/>
      <c r="H57" s="406"/>
      <c r="I57" s="165">
        <f t="shared" si="59"/>
        <v>0.9375</v>
      </c>
      <c r="J57" s="186">
        <v>15</v>
      </c>
      <c r="K57" s="81">
        <f>J57-L57</f>
        <v>-3</v>
      </c>
      <c r="L57" s="189">
        <f t="shared" si="8"/>
        <v>18</v>
      </c>
      <c r="M57" s="128" t="s">
        <v>7</v>
      </c>
      <c r="N57" s="129"/>
      <c r="O57" s="129">
        <v>1</v>
      </c>
      <c r="P57" s="129">
        <v>1</v>
      </c>
      <c r="Q57" s="129">
        <v>1</v>
      </c>
      <c r="R57" s="129">
        <v>1</v>
      </c>
      <c r="S57" s="129">
        <v>1</v>
      </c>
      <c r="T57" s="129">
        <v>1</v>
      </c>
      <c r="U57" s="130">
        <v>1</v>
      </c>
      <c r="V57" s="257"/>
      <c r="W57" s="247">
        <v>2</v>
      </c>
      <c r="X57" s="129">
        <v>2</v>
      </c>
      <c r="Y57" s="129">
        <v>2</v>
      </c>
      <c r="Z57" s="129">
        <v>2</v>
      </c>
      <c r="AA57" s="129">
        <v>1</v>
      </c>
      <c r="AB57" s="129">
        <v>1</v>
      </c>
      <c r="AC57" s="130">
        <v>1</v>
      </c>
      <c r="AD57" s="295"/>
      <c r="AE57" s="296"/>
      <c r="AF57" s="286"/>
      <c r="AG57" s="130"/>
      <c r="AH57" s="97"/>
      <c r="AI57" s="97"/>
      <c r="AJ57" s="64">
        <f>SUM(N57:AF57)</f>
        <v>18</v>
      </c>
    </row>
    <row r="58" spans="1:36" s="133" customFormat="1" ht="16" thickBot="1">
      <c r="A58" s="421"/>
      <c r="B58" s="421"/>
      <c r="C58" s="412"/>
      <c r="D58" s="412"/>
      <c r="E58" s="407"/>
      <c r="F58" s="418"/>
      <c r="G58" s="407"/>
      <c r="H58" s="407"/>
      <c r="I58" s="167">
        <f t="shared" ref="I58" si="108">J58/16</f>
        <v>2.1875</v>
      </c>
      <c r="J58" s="107">
        <f>SUM(J56:J57)</f>
        <v>35</v>
      </c>
      <c r="K58" s="121">
        <f>SUM(K56:K57)</f>
        <v>-1</v>
      </c>
      <c r="L58" s="122">
        <f>SUM(L56:L57)</f>
        <v>36</v>
      </c>
      <c r="M58" s="102" t="s">
        <v>125</v>
      </c>
      <c r="N58" s="50">
        <f t="shared" ref="N58" si="109">SUM(N56:N57)</f>
        <v>1</v>
      </c>
      <c r="O58" s="50">
        <f t="shared" ref="O58" si="110">SUM(O56:O57)</f>
        <v>2</v>
      </c>
      <c r="P58" s="50">
        <f t="shared" ref="P58" si="111">SUM(P56:P57)</f>
        <v>2</v>
      </c>
      <c r="Q58" s="50">
        <f t="shared" ref="Q58" si="112">SUM(Q56:Q57)</f>
        <v>2</v>
      </c>
      <c r="R58" s="50">
        <f t="shared" ref="R58" si="113">SUM(R56:R57)</f>
        <v>2</v>
      </c>
      <c r="S58" s="50">
        <f t="shared" ref="S58" si="114">SUM(S56:S57)</f>
        <v>2</v>
      </c>
      <c r="T58" s="50">
        <f t="shared" ref="T58" si="115">SUM(T56:T57)</f>
        <v>2</v>
      </c>
      <c r="U58" s="123">
        <f t="shared" ref="U58" si="116">SUM(U56:U57)</f>
        <v>2</v>
      </c>
      <c r="V58" s="257"/>
      <c r="W58" s="210">
        <f t="shared" ref="W58" si="117">SUM(W56:W57)</f>
        <v>3</v>
      </c>
      <c r="X58" s="50">
        <f t="shared" ref="X58" si="118">SUM(X56:X57)</f>
        <v>3</v>
      </c>
      <c r="Y58" s="50">
        <f t="shared" ref="Y58" si="119">SUM(Y56:Y57)</f>
        <v>3</v>
      </c>
      <c r="Z58" s="50">
        <f t="shared" ref="Z58" si="120">SUM(Z56:Z57)</f>
        <v>3</v>
      </c>
      <c r="AA58" s="50">
        <f t="shared" ref="AA58" si="121">SUM(AA56:AA57)</f>
        <v>3</v>
      </c>
      <c r="AB58" s="50">
        <f t="shared" ref="AB58" si="122">SUM(AB56:AB57)</f>
        <v>3</v>
      </c>
      <c r="AC58" s="123">
        <f t="shared" ref="AC58" si="123">SUM(AC56:AC57)</f>
        <v>3</v>
      </c>
      <c r="AD58" s="295"/>
      <c r="AE58" s="296"/>
      <c r="AF58" s="102"/>
      <c r="AG58" s="102"/>
      <c r="AH58" s="97"/>
      <c r="AI58" s="97"/>
      <c r="AJ58" s="102">
        <f t="shared" ref="AJ58" si="124">SUM(N58:AF58)</f>
        <v>36</v>
      </c>
    </row>
    <row r="59" spans="1:36" ht="15" customHeight="1">
      <c r="A59" s="419" t="s">
        <v>37</v>
      </c>
      <c r="B59" s="419" t="s">
        <v>152</v>
      </c>
      <c r="C59" s="411" t="s">
        <v>150</v>
      </c>
      <c r="D59" s="411"/>
      <c r="E59" s="405">
        <v>2</v>
      </c>
      <c r="F59" s="416">
        <f>E59-SUM(G59:H62)</f>
        <v>0</v>
      </c>
      <c r="G59" s="405">
        <v>2</v>
      </c>
      <c r="H59" s="405"/>
      <c r="I59" s="78">
        <f t="shared" si="59"/>
        <v>0</v>
      </c>
      <c r="J59" s="188">
        <v>0</v>
      </c>
      <c r="K59" s="115">
        <f>J59-L59</f>
        <v>0</v>
      </c>
      <c r="L59" s="190">
        <f t="shared" si="8"/>
        <v>0</v>
      </c>
      <c r="M59" s="101" t="s">
        <v>59</v>
      </c>
      <c r="N59" s="117"/>
      <c r="O59" s="34"/>
      <c r="P59" s="34"/>
      <c r="Q59" s="34"/>
      <c r="R59" s="34"/>
      <c r="S59" s="34"/>
      <c r="T59" s="35"/>
      <c r="U59" s="35"/>
      <c r="V59" s="257"/>
      <c r="W59" s="37"/>
      <c r="X59" s="34"/>
      <c r="Y59" s="34"/>
      <c r="Z59" s="34"/>
      <c r="AA59" s="34"/>
      <c r="AB59" s="35"/>
      <c r="AC59" s="35"/>
      <c r="AD59" s="295"/>
      <c r="AE59" s="296"/>
      <c r="AF59" s="284"/>
      <c r="AG59" s="35"/>
      <c r="AH59" s="97"/>
      <c r="AI59" s="97"/>
      <c r="AJ59" s="56">
        <f t="shared" si="6"/>
        <v>0</v>
      </c>
    </row>
    <row r="60" spans="1:36" ht="15" hidden="1" customHeight="1">
      <c r="A60" s="420"/>
      <c r="B60" s="420"/>
      <c r="C60" s="411"/>
      <c r="D60" s="411"/>
      <c r="E60" s="406"/>
      <c r="F60" s="417"/>
      <c r="G60" s="406"/>
      <c r="H60" s="406"/>
      <c r="I60" s="78">
        <f t="shared" si="59"/>
        <v>0.9375</v>
      </c>
      <c r="J60" s="186">
        <v>15</v>
      </c>
      <c r="K60" s="81">
        <f>J60-L60</f>
        <v>0</v>
      </c>
      <c r="L60" s="189">
        <f t="shared" si="8"/>
        <v>15</v>
      </c>
      <c r="M60" s="128" t="s">
        <v>6</v>
      </c>
      <c r="N60" s="129">
        <v>1</v>
      </c>
      <c r="O60" s="129">
        <v>1</v>
      </c>
      <c r="P60" s="129">
        <v>1</v>
      </c>
      <c r="Q60" s="129">
        <v>1</v>
      </c>
      <c r="R60" s="129">
        <v>1</v>
      </c>
      <c r="S60" s="129">
        <v>1</v>
      </c>
      <c r="T60" s="129">
        <v>1</v>
      </c>
      <c r="U60" s="130">
        <v>1</v>
      </c>
      <c r="V60" s="257"/>
      <c r="W60" s="247">
        <v>1</v>
      </c>
      <c r="X60" s="129">
        <v>1</v>
      </c>
      <c r="Y60" s="129">
        <v>1</v>
      </c>
      <c r="Z60" s="129">
        <v>1</v>
      </c>
      <c r="AA60" s="129">
        <v>1</v>
      </c>
      <c r="AB60" s="129">
        <v>1</v>
      </c>
      <c r="AC60" s="130">
        <v>1</v>
      </c>
      <c r="AD60" s="295"/>
      <c r="AE60" s="296"/>
      <c r="AF60" s="286"/>
      <c r="AG60" s="130"/>
      <c r="AH60" s="97"/>
      <c r="AI60" s="97"/>
      <c r="AJ60" s="64">
        <f t="shared" si="6"/>
        <v>15</v>
      </c>
    </row>
    <row r="61" spans="1:36" s="219" customFormat="1" ht="15" hidden="1" customHeight="1">
      <c r="A61" s="420"/>
      <c r="B61" s="420"/>
      <c r="C61" s="411"/>
      <c r="D61" s="411"/>
      <c r="E61" s="406"/>
      <c r="F61" s="417"/>
      <c r="G61" s="406"/>
      <c r="H61" s="406"/>
      <c r="I61" s="165">
        <f t="shared" si="59"/>
        <v>0.9375</v>
      </c>
      <c r="J61" s="186">
        <v>15</v>
      </c>
      <c r="K61" s="81">
        <f>J61-L61</f>
        <v>0</v>
      </c>
      <c r="L61" s="189">
        <f t="shared" si="8"/>
        <v>15</v>
      </c>
      <c r="M61" s="128" t="s">
        <v>7</v>
      </c>
      <c r="N61" s="129">
        <v>1</v>
      </c>
      <c r="O61" s="129">
        <v>1</v>
      </c>
      <c r="P61" s="129">
        <v>1</v>
      </c>
      <c r="Q61" s="129">
        <v>1</v>
      </c>
      <c r="R61" s="129">
        <v>1</v>
      </c>
      <c r="S61" s="129">
        <v>1</v>
      </c>
      <c r="T61" s="129">
        <v>1</v>
      </c>
      <c r="U61" s="130">
        <v>1</v>
      </c>
      <c r="V61" s="257"/>
      <c r="W61" s="247">
        <v>1</v>
      </c>
      <c r="X61" s="129">
        <v>1</v>
      </c>
      <c r="Y61" s="129">
        <v>1</v>
      </c>
      <c r="Z61" s="129">
        <v>1</v>
      </c>
      <c r="AA61" s="129">
        <v>1</v>
      </c>
      <c r="AB61" s="129">
        <v>1</v>
      </c>
      <c r="AC61" s="130">
        <v>1</v>
      </c>
      <c r="AD61" s="295"/>
      <c r="AE61" s="296"/>
      <c r="AF61" s="286"/>
      <c r="AG61" s="130"/>
      <c r="AH61" s="97"/>
      <c r="AI61" s="97"/>
      <c r="AJ61" s="64">
        <f>SUM(N61:AF61)</f>
        <v>15</v>
      </c>
    </row>
    <row r="62" spans="1:36" s="133" customFormat="1" ht="16" thickBot="1">
      <c r="A62" s="421"/>
      <c r="B62" s="421"/>
      <c r="C62" s="412"/>
      <c r="D62" s="412"/>
      <c r="E62" s="407"/>
      <c r="F62" s="418"/>
      <c r="G62" s="407"/>
      <c r="H62" s="407"/>
      <c r="I62" s="167">
        <f t="shared" si="59"/>
        <v>1.875</v>
      </c>
      <c r="J62" s="107">
        <f>SUM(J60:J61)</f>
        <v>30</v>
      </c>
      <c r="K62" s="121">
        <f>SUM(K60:K61)</f>
        <v>0</v>
      </c>
      <c r="L62" s="122">
        <f>SUM(L60:L61)</f>
        <v>30</v>
      </c>
      <c r="M62" s="102" t="s">
        <v>125</v>
      </c>
      <c r="N62" s="50">
        <f t="shared" ref="N62" si="125">SUM(N60:N61)</f>
        <v>2</v>
      </c>
      <c r="O62" s="50">
        <f t="shared" ref="O62" si="126">SUM(O60:O61)</f>
        <v>2</v>
      </c>
      <c r="P62" s="50">
        <f t="shared" ref="P62" si="127">SUM(P60:P61)</f>
        <v>2</v>
      </c>
      <c r="Q62" s="50">
        <f t="shared" ref="Q62" si="128">SUM(Q60:Q61)</f>
        <v>2</v>
      </c>
      <c r="R62" s="50">
        <f t="shared" ref="R62" si="129">SUM(R60:R61)</f>
        <v>2</v>
      </c>
      <c r="S62" s="50">
        <f t="shared" ref="S62" si="130">SUM(S60:S61)</f>
        <v>2</v>
      </c>
      <c r="T62" s="50">
        <f t="shared" ref="T62" si="131">SUM(T60:T61)</f>
        <v>2</v>
      </c>
      <c r="U62" s="123">
        <f t="shared" ref="U62" si="132">SUM(U60:U61)</f>
        <v>2</v>
      </c>
      <c r="V62" s="257"/>
      <c r="W62" s="210">
        <f t="shared" ref="W62" si="133">SUM(W60:W61)</f>
        <v>2</v>
      </c>
      <c r="X62" s="50">
        <f t="shared" ref="X62" si="134">SUM(X60:X61)</f>
        <v>2</v>
      </c>
      <c r="Y62" s="50">
        <f t="shared" ref="Y62" si="135">SUM(Y60:Y61)</f>
        <v>2</v>
      </c>
      <c r="Z62" s="50">
        <f t="shared" ref="Z62" si="136">SUM(Z60:Z61)</f>
        <v>2</v>
      </c>
      <c r="AA62" s="50">
        <f t="shared" ref="AA62" si="137">SUM(AA60:AA61)</f>
        <v>2</v>
      </c>
      <c r="AB62" s="50">
        <f t="shared" ref="AB62" si="138">SUM(AB60:AB61)</f>
        <v>2</v>
      </c>
      <c r="AC62" s="123">
        <f t="shared" ref="AC62" si="139">SUM(AC60:AC61)</f>
        <v>2</v>
      </c>
      <c r="AD62" s="295"/>
      <c r="AE62" s="296"/>
      <c r="AF62" s="102"/>
      <c r="AG62" s="102"/>
      <c r="AH62" s="97"/>
      <c r="AI62" s="97"/>
      <c r="AJ62" s="102">
        <f t="shared" ref="AJ62" si="140">SUM(N62:AF62)</f>
        <v>30</v>
      </c>
    </row>
    <row r="63" spans="1:36" ht="15" customHeight="1">
      <c r="A63" s="419" t="s">
        <v>39</v>
      </c>
      <c r="B63" s="419" t="s">
        <v>70</v>
      </c>
      <c r="C63" s="411" t="s">
        <v>155</v>
      </c>
      <c r="D63" s="411"/>
      <c r="E63" s="405">
        <v>1.5</v>
      </c>
      <c r="F63" s="416">
        <f>E63-SUM(G63:H66)</f>
        <v>0</v>
      </c>
      <c r="G63" s="405">
        <v>0.5</v>
      </c>
      <c r="H63" s="405">
        <v>1</v>
      </c>
      <c r="I63" s="78">
        <f t="shared" si="59"/>
        <v>0</v>
      </c>
      <c r="J63" s="188">
        <v>0</v>
      </c>
      <c r="K63" s="115">
        <f>J63-L63</f>
        <v>0</v>
      </c>
      <c r="L63" s="190">
        <f t="shared" si="8"/>
        <v>0</v>
      </c>
      <c r="M63" s="101" t="s">
        <v>59</v>
      </c>
      <c r="N63" s="127"/>
      <c r="O63" s="117"/>
      <c r="P63" s="34"/>
      <c r="Q63" s="34"/>
      <c r="R63" s="34"/>
      <c r="S63" s="34"/>
      <c r="T63" s="35"/>
      <c r="U63" s="35"/>
      <c r="V63" s="257"/>
      <c r="W63" s="37"/>
      <c r="X63" s="34"/>
      <c r="Y63" s="34"/>
      <c r="Z63" s="34"/>
      <c r="AA63" s="34"/>
      <c r="AB63" s="35"/>
      <c r="AC63" s="35"/>
      <c r="AD63" s="295"/>
      <c r="AE63" s="296"/>
      <c r="AF63" s="284"/>
      <c r="AG63" s="35"/>
      <c r="AH63" s="97"/>
      <c r="AI63" s="97"/>
      <c r="AJ63" s="56">
        <f>SUM(N63:AF63)</f>
        <v>0</v>
      </c>
    </row>
    <row r="64" spans="1:36" ht="15" hidden="1" customHeight="1">
      <c r="A64" s="420"/>
      <c r="B64" s="420"/>
      <c r="C64" s="411"/>
      <c r="D64" s="411"/>
      <c r="E64" s="406"/>
      <c r="F64" s="417"/>
      <c r="G64" s="406"/>
      <c r="H64" s="406"/>
      <c r="I64" s="78">
        <f t="shared" si="59"/>
        <v>0.9375</v>
      </c>
      <c r="J64" s="186">
        <v>15</v>
      </c>
      <c r="K64" s="81">
        <f>J64-L64</f>
        <v>0</v>
      </c>
      <c r="L64" s="189">
        <f t="shared" si="8"/>
        <v>15</v>
      </c>
      <c r="M64" s="128" t="s">
        <v>6</v>
      </c>
      <c r="N64" s="129"/>
      <c r="O64" s="129">
        <v>1</v>
      </c>
      <c r="P64" s="129">
        <v>1</v>
      </c>
      <c r="Q64" s="129">
        <v>1</v>
      </c>
      <c r="R64" s="129">
        <v>1</v>
      </c>
      <c r="S64" s="129">
        <v>1</v>
      </c>
      <c r="T64" s="129">
        <v>1</v>
      </c>
      <c r="U64" s="130">
        <v>1</v>
      </c>
      <c r="V64" s="257"/>
      <c r="W64" s="247">
        <v>1</v>
      </c>
      <c r="X64" s="129">
        <v>1</v>
      </c>
      <c r="Y64" s="129">
        <v>1</v>
      </c>
      <c r="Z64" s="129">
        <v>1</v>
      </c>
      <c r="AA64" s="129">
        <v>1</v>
      </c>
      <c r="AB64" s="129">
        <v>1</v>
      </c>
      <c r="AC64" s="130">
        <v>1</v>
      </c>
      <c r="AD64" s="295"/>
      <c r="AE64" s="296"/>
      <c r="AF64" s="286">
        <v>1</v>
      </c>
      <c r="AG64" s="130"/>
      <c r="AH64" s="97"/>
      <c r="AI64" s="97"/>
      <c r="AJ64" s="64">
        <f t="shared" si="6"/>
        <v>15</v>
      </c>
    </row>
    <row r="65" spans="1:36" s="219" customFormat="1" ht="15" hidden="1" customHeight="1">
      <c r="A65" s="420"/>
      <c r="B65" s="420"/>
      <c r="C65" s="411"/>
      <c r="D65" s="411"/>
      <c r="E65" s="406"/>
      <c r="F65" s="417"/>
      <c r="G65" s="406"/>
      <c r="H65" s="406"/>
      <c r="I65" s="165">
        <f t="shared" si="59"/>
        <v>0.9375</v>
      </c>
      <c r="J65" s="186">
        <v>15</v>
      </c>
      <c r="K65" s="81">
        <f>J65-L65</f>
        <v>0</v>
      </c>
      <c r="L65" s="189">
        <f t="shared" si="8"/>
        <v>15</v>
      </c>
      <c r="M65" s="128" t="s">
        <v>7</v>
      </c>
      <c r="N65" s="129"/>
      <c r="O65" s="129">
        <v>1</v>
      </c>
      <c r="P65" s="129">
        <v>1</v>
      </c>
      <c r="Q65" s="129">
        <v>1</v>
      </c>
      <c r="R65" s="129">
        <v>1</v>
      </c>
      <c r="S65" s="129">
        <v>1</v>
      </c>
      <c r="T65" s="129">
        <v>1</v>
      </c>
      <c r="U65" s="130">
        <v>1</v>
      </c>
      <c r="V65" s="257"/>
      <c r="W65" s="247">
        <v>1</v>
      </c>
      <c r="X65" s="129">
        <v>1</v>
      </c>
      <c r="Y65" s="129">
        <v>1</v>
      </c>
      <c r="Z65" s="129">
        <v>1</v>
      </c>
      <c r="AA65" s="129">
        <v>1</v>
      </c>
      <c r="AB65" s="129">
        <v>1</v>
      </c>
      <c r="AC65" s="130">
        <v>1</v>
      </c>
      <c r="AD65" s="295"/>
      <c r="AE65" s="296"/>
      <c r="AF65" s="247">
        <v>1</v>
      </c>
      <c r="AG65" s="130"/>
      <c r="AH65" s="97"/>
      <c r="AI65" s="97"/>
      <c r="AJ65" s="64">
        <f>SUM(N65:AF65)</f>
        <v>15</v>
      </c>
    </row>
    <row r="66" spans="1:36" s="133" customFormat="1" ht="16" thickBot="1">
      <c r="A66" s="421"/>
      <c r="B66" s="421"/>
      <c r="C66" s="412"/>
      <c r="D66" s="412"/>
      <c r="E66" s="407"/>
      <c r="F66" s="418"/>
      <c r="G66" s="407"/>
      <c r="H66" s="407"/>
      <c r="I66" s="167">
        <f t="shared" si="59"/>
        <v>1.875</v>
      </c>
      <c r="J66" s="107">
        <f>SUM(J64:J65)</f>
        <v>30</v>
      </c>
      <c r="K66" s="121">
        <f>SUM(K64:K65)</f>
        <v>0</v>
      </c>
      <c r="L66" s="122">
        <f>SUM(L64:L65)</f>
        <v>30</v>
      </c>
      <c r="M66" s="102" t="s">
        <v>125</v>
      </c>
      <c r="N66" s="50">
        <f t="shared" ref="N66:O66" si="141">SUM(N64:N65)</f>
        <v>0</v>
      </c>
      <c r="O66" s="50">
        <f t="shared" si="141"/>
        <v>2</v>
      </c>
      <c r="P66" s="50">
        <f t="shared" ref="P66" si="142">SUM(P64:P65)</f>
        <v>2</v>
      </c>
      <c r="Q66" s="50">
        <f t="shared" ref="Q66" si="143">SUM(Q64:Q65)</f>
        <v>2</v>
      </c>
      <c r="R66" s="50">
        <f t="shared" ref="R66" si="144">SUM(R64:R65)</f>
        <v>2</v>
      </c>
      <c r="S66" s="50">
        <f t="shared" ref="S66" si="145">SUM(S64:S65)</f>
        <v>2</v>
      </c>
      <c r="T66" s="50">
        <f t="shared" ref="T66" si="146">SUM(T64:T65)</f>
        <v>2</v>
      </c>
      <c r="U66" s="123">
        <f t="shared" ref="U66" si="147">SUM(U64:U65)</f>
        <v>2</v>
      </c>
      <c r="V66" s="257"/>
      <c r="W66" s="210">
        <f t="shared" ref="W66" si="148">SUM(W64:W65)</f>
        <v>2</v>
      </c>
      <c r="X66" s="50">
        <f t="shared" ref="X66" si="149">SUM(X64:X65)</f>
        <v>2</v>
      </c>
      <c r="Y66" s="50">
        <f t="shared" ref="Y66" si="150">SUM(Y64:Y65)</f>
        <v>2</v>
      </c>
      <c r="Z66" s="50">
        <f t="shared" ref="Z66" si="151">SUM(Z64:Z65)</f>
        <v>2</v>
      </c>
      <c r="AA66" s="50">
        <f t="shared" ref="AA66" si="152">SUM(AA64:AA65)</f>
        <v>2</v>
      </c>
      <c r="AB66" s="50">
        <f t="shared" ref="AB66" si="153">SUM(AB64:AB65)</f>
        <v>2</v>
      </c>
      <c r="AC66" s="123">
        <f t="shared" ref="AC66" si="154">SUM(AC64:AC65)</f>
        <v>2</v>
      </c>
      <c r="AD66" s="295"/>
      <c r="AE66" s="296"/>
      <c r="AF66" s="102"/>
      <c r="AG66" s="102"/>
      <c r="AH66" s="97"/>
      <c r="AI66" s="97"/>
      <c r="AJ66" s="102">
        <f t="shared" ref="AJ66" si="155">SUM(N66:AF66)</f>
        <v>28</v>
      </c>
    </row>
    <row r="67" spans="1:36" ht="15" customHeight="1">
      <c r="A67" s="419" t="s">
        <v>41</v>
      </c>
      <c r="B67" s="419" t="s">
        <v>63</v>
      </c>
      <c r="C67" s="411" t="s">
        <v>151</v>
      </c>
      <c r="D67" s="411"/>
      <c r="E67" s="405">
        <v>1</v>
      </c>
      <c r="F67" s="416">
        <f>E67-SUM(G67:H70)</f>
        <v>0</v>
      </c>
      <c r="G67" s="405">
        <v>1</v>
      </c>
      <c r="H67" s="405"/>
      <c r="I67" s="78">
        <f t="shared" si="59"/>
        <v>0</v>
      </c>
      <c r="J67" s="188">
        <v>0</v>
      </c>
      <c r="K67" s="115">
        <f>J67-L67</f>
        <v>0</v>
      </c>
      <c r="L67" s="190">
        <f t="shared" si="8"/>
        <v>0</v>
      </c>
      <c r="M67" s="101" t="s">
        <v>59</v>
      </c>
      <c r="N67" s="127"/>
      <c r="O67" s="23"/>
      <c r="P67" s="34"/>
      <c r="Q67" s="34"/>
      <c r="R67" s="34"/>
      <c r="S67" s="34"/>
      <c r="T67" s="35"/>
      <c r="U67" s="35"/>
      <c r="V67" s="257"/>
      <c r="W67" s="37"/>
      <c r="X67" s="34"/>
      <c r="Y67" s="34"/>
      <c r="Z67" s="34"/>
      <c r="AA67" s="34"/>
      <c r="AB67" s="35"/>
      <c r="AC67" s="35"/>
      <c r="AD67" s="295"/>
      <c r="AE67" s="296"/>
      <c r="AF67" s="284"/>
      <c r="AG67" s="35"/>
      <c r="AH67" s="97"/>
      <c r="AI67" s="97"/>
      <c r="AJ67" s="56">
        <f>SUM(N67:AF67)</f>
        <v>0</v>
      </c>
    </row>
    <row r="68" spans="1:36" ht="15" hidden="1" customHeight="1">
      <c r="A68" s="420"/>
      <c r="B68" s="420"/>
      <c r="C68" s="411"/>
      <c r="D68" s="411"/>
      <c r="E68" s="406"/>
      <c r="F68" s="417"/>
      <c r="G68" s="406"/>
      <c r="H68" s="406"/>
      <c r="I68" s="78">
        <f t="shared" si="59"/>
        <v>0.625</v>
      </c>
      <c r="J68" s="186">
        <v>10</v>
      </c>
      <c r="K68" s="81">
        <f>J68-L68</f>
        <v>0</v>
      </c>
      <c r="L68" s="189">
        <f t="shared" si="8"/>
        <v>10</v>
      </c>
      <c r="M68" s="128" t="s">
        <v>6</v>
      </c>
      <c r="N68" s="129"/>
      <c r="O68" s="129"/>
      <c r="P68" s="156"/>
      <c r="Q68" s="157">
        <v>1</v>
      </c>
      <c r="R68" s="157">
        <v>1</v>
      </c>
      <c r="S68" s="157">
        <v>1</v>
      </c>
      <c r="T68" s="157">
        <v>1</v>
      </c>
      <c r="U68" s="245">
        <v>1</v>
      </c>
      <c r="V68" s="257"/>
      <c r="W68" s="157">
        <v>1</v>
      </c>
      <c r="X68" s="157">
        <v>1</v>
      </c>
      <c r="Y68" s="157">
        <v>1</v>
      </c>
      <c r="Z68" s="157">
        <v>1</v>
      </c>
      <c r="AA68" s="157">
        <v>1</v>
      </c>
      <c r="AB68" s="157"/>
      <c r="AC68" s="245"/>
      <c r="AD68" s="295"/>
      <c r="AE68" s="296"/>
      <c r="AF68" s="286"/>
      <c r="AG68" s="130"/>
      <c r="AH68" s="97"/>
      <c r="AI68" s="97"/>
      <c r="AJ68" s="64">
        <f t="shared" si="6"/>
        <v>10</v>
      </c>
    </row>
    <row r="69" spans="1:36" s="219" customFormat="1" ht="15" hidden="1" customHeight="1">
      <c r="A69" s="420"/>
      <c r="B69" s="420"/>
      <c r="C69" s="411"/>
      <c r="D69" s="411"/>
      <c r="E69" s="406"/>
      <c r="F69" s="417"/>
      <c r="G69" s="406"/>
      <c r="H69" s="406"/>
      <c r="I69" s="165">
        <f t="shared" si="59"/>
        <v>0.625</v>
      </c>
      <c r="J69" s="186">
        <v>10</v>
      </c>
      <c r="K69" s="81">
        <f>J69-L69</f>
        <v>0</v>
      </c>
      <c r="L69" s="189">
        <f t="shared" si="8"/>
        <v>10</v>
      </c>
      <c r="M69" s="128" t="s">
        <v>7</v>
      </c>
      <c r="N69" s="129">
        <v>1</v>
      </c>
      <c r="O69" s="129">
        <v>1</v>
      </c>
      <c r="P69" s="129">
        <v>1</v>
      </c>
      <c r="Q69" s="157"/>
      <c r="R69" s="157"/>
      <c r="S69" s="157"/>
      <c r="T69" s="157"/>
      <c r="U69" s="245"/>
      <c r="V69" s="257"/>
      <c r="W69" s="157"/>
      <c r="X69" s="157"/>
      <c r="Y69" s="157"/>
      <c r="Z69" s="157"/>
      <c r="AA69" s="157"/>
      <c r="AB69" s="157">
        <v>1</v>
      </c>
      <c r="AC69" s="245">
        <v>1</v>
      </c>
      <c r="AD69" s="295"/>
      <c r="AE69" s="296"/>
      <c r="AF69" s="247">
        <v>5</v>
      </c>
      <c r="AG69" s="129"/>
      <c r="AH69" s="97"/>
      <c r="AI69" s="97"/>
      <c r="AJ69" s="64">
        <f t="shared" si="6"/>
        <v>10</v>
      </c>
    </row>
    <row r="70" spans="1:36" s="133" customFormat="1" ht="16" thickBot="1">
      <c r="A70" s="421"/>
      <c r="B70" s="421"/>
      <c r="C70" s="412"/>
      <c r="D70" s="412"/>
      <c r="E70" s="407"/>
      <c r="F70" s="418"/>
      <c r="G70" s="407"/>
      <c r="H70" s="407"/>
      <c r="I70" s="167">
        <f t="shared" ref="I70" si="156">J70/16</f>
        <v>1.25</v>
      </c>
      <c r="J70" s="107">
        <f>SUM(J68:J69)</f>
        <v>20</v>
      </c>
      <c r="K70" s="121">
        <f>SUM(K68:K69)</f>
        <v>0</v>
      </c>
      <c r="L70" s="122">
        <f>SUM(L68:L69)</f>
        <v>20</v>
      </c>
      <c r="M70" s="102" t="s">
        <v>125</v>
      </c>
      <c r="N70" s="50">
        <f t="shared" ref="N70" si="157">SUM(N68:N69)</f>
        <v>1</v>
      </c>
      <c r="O70" s="50">
        <f t="shared" ref="O70" si="158">SUM(O68:O69)</f>
        <v>1</v>
      </c>
      <c r="P70" s="50">
        <f t="shared" ref="P70" si="159">SUM(P68:P69)</f>
        <v>1</v>
      </c>
      <c r="Q70" s="50">
        <f t="shared" ref="Q70" si="160">SUM(Q68:Q69)</f>
        <v>1</v>
      </c>
      <c r="R70" s="50">
        <f t="shared" ref="R70" si="161">SUM(R68:R69)</f>
        <v>1</v>
      </c>
      <c r="S70" s="50">
        <f t="shared" ref="S70" si="162">SUM(S68:S69)</f>
        <v>1</v>
      </c>
      <c r="T70" s="50">
        <f t="shared" ref="T70" si="163">SUM(T68:T69)</f>
        <v>1</v>
      </c>
      <c r="U70" s="123">
        <f t="shared" ref="U70" si="164">SUM(U68:U69)</f>
        <v>1</v>
      </c>
      <c r="V70" s="257"/>
      <c r="W70" s="210">
        <f t="shared" ref="W70" si="165">SUM(W68:W69)</f>
        <v>1</v>
      </c>
      <c r="X70" s="50">
        <f t="shared" ref="X70" si="166">SUM(X68:X69)</f>
        <v>1</v>
      </c>
      <c r="Y70" s="50">
        <f t="shared" ref="Y70" si="167">SUM(Y68:Y69)</f>
        <v>1</v>
      </c>
      <c r="Z70" s="50">
        <f t="shared" ref="Z70" si="168">SUM(Z68:Z69)</f>
        <v>1</v>
      </c>
      <c r="AA70" s="50">
        <f t="shared" ref="AA70" si="169">SUM(AA68:AA69)</f>
        <v>1</v>
      </c>
      <c r="AB70" s="50">
        <f t="shared" ref="AB70" si="170">SUM(AB68:AB69)</f>
        <v>1</v>
      </c>
      <c r="AC70" s="123">
        <f t="shared" ref="AC70" si="171">SUM(AC68:AC69)</f>
        <v>1</v>
      </c>
      <c r="AD70" s="295"/>
      <c r="AE70" s="296"/>
      <c r="AF70" s="123">
        <f t="shared" ref="AF70" si="172">SUM(AF68:AF69)</f>
        <v>5</v>
      </c>
      <c r="AG70" s="102"/>
      <c r="AH70" s="97"/>
      <c r="AI70" s="97"/>
      <c r="AJ70" s="102">
        <f t="shared" si="6"/>
        <v>20</v>
      </c>
    </row>
    <row r="71" spans="1:36">
      <c r="B71" s="408" t="s">
        <v>64</v>
      </c>
      <c r="C71" s="184"/>
      <c r="D71" s="184"/>
      <c r="E71" s="184"/>
      <c r="F71" s="184"/>
      <c r="G71" s="184"/>
      <c r="H71" s="408" t="s">
        <v>64</v>
      </c>
      <c r="I71" s="79"/>
      <c r="J71" s="79"/>
      <c r="K71" s="79"/>
      <c r="L71" s="79">
        <f t="shared" si="8"/>
        <v>46</v>
      </c>
      <c r="M71" s="54" t="s">
        <v>59</v>
      </c>
      <c r="N71" s="151">
        <f t="shared" ref="N71:U71" si="173">N43+N47+N51+N55+N59+N55+N63+N67</f>
        <v>4</v>
      </c>
      <c r="O71" s="151">
        <f t="shared" si="173"/>
        <v>4</v>
      </c>
      <c r="P71" s="151">
        <f t="shared" si="173"/>
        <v>4</v>
      </c>
      <c r="Q71" s="151">
        <f t="shared" si="173"/>
        <v>4</v>
      </c>
      <c r="R71" s="151">
        <f t="shared" si="173"/>
        <v>4</v>
      </c>
      <c r="S71" s="151">
        <f t="shared" si="173"/>
        <v>4</v>
      </c>
      <c r="T71" s="151">
        <f t="shared" si="173"/>
        <v>4</v>
      </c>
      <c r="U71" s="241">
        <f t="shared" si="173"/>
        <v>4</v>
      </c>
      <c r="V71" s="257"/>
      <c r="W71" s="251">
        <f t="shared" ref="W71:AC71" si="174">W43+W47+W51+W55+W59+W55+W63+W67</f>
        <v>2</v>
      </c>
      <c r="X71" s="151">
        <f t="shared" si="174"/>
        <v>2</v>
      </c>
      <c r="Y71" s="151">
        <f t="shared" si="174"/>
        <v>2</v>
      </c>
      <c r="Z71" s="151">
        <f t="shared" si="174"/>
        <v>2</v>
      </c>
      <c r="AA71" s="151">
        <f t="shared" si="174"/>
        <v>2</v>
      </c>
      <c r="AB71" s="151">
        <f t="shared" si="174"/>
        <v>2</v>
      </c>
      <c r="AC71" s="241">
        <f t="shared" si="174"/>
        <v>2</v>
      </c>
      <c r="AD71" s="295"/>
      <c r="AE71" s="296"/>
      <c r="AF71" s="251">
        <f>AF43+AF47+AF51+AF55+AF59+AF55+AF63+AF67</f>
        <v>0</v>
      </c>
      <c r="AG71" s="151">
        <f>AG43+AG47+AG51+AG55+AG59+AG55+AG63+AG67</f>
        <v>0</v>
      </c>
      <c r="AH71" s="55"/>
      <c r="AI71" s="92">
        <f>AI43+AI47+AI51+AI59+AI55+AI63+AI67</f>
        <v>0</v>
      </c>
      <c r="AJ71" s="56">
        <f t="shared" si="6"/>
        <v>46</v>
      </c>
    </row>
    <row r="72" spans="1:36">
      <c r="B72" s="409"/>
      <c r="C72" s="168"/>
      <c r="D72" s="168"/>
      <c r="E72" s="168"/>
      <c r="F72" s="168"/>
      <c r="G72" s="168"/>
      <c r="H72" s="409"/>
      <c r="I72" s="79"/>
      <c r="J72" s="79"/>
      <c r="K72" s="79"/>
      <c r="L72" s="79">
        <f t="shared" si="8"/>
        <v>98</v>
      </c>
      <c r="M72" s="57" t="s">
        <v>6</v>
      </c>
      <c r="N72" s="152">
        <f t="shared" ref="N72:U72" si="175">N44+N48+N52+N60+N64+N56+N68</f>
        <v>7</v>
      </c>
      <c r="O72" s="152">
        <f t="shared" si="175"/>
        <v>8</v>
      </c>
      <c r="P72" s="152">
        <f t="shared" si="175"/>
        <v>8</v>
      </c>
      <c r="Q72" s="152">
        <f t="shared" si="175"/>
        <v>9</v>
      </c>
      <c r="R72" s="152">
        <f t="shared" si="175"/>
        <v>7</v>
      </c>
      <c r="S72" s="152">
        <f t="shared" si="175"/>
        <v>5</v>
      </c>
      <c r="T72" s="152">
        <f t="shared" si="175"/>
        <v>5</v>
      </c>
      <c r="U72" s="242">
        <f t="shared" si="175"/>
        <v>5</v>
      </c>
      <c r="V72" s="257"/>
      <c r="W72" s="252">
        <f t="shared" ref="W72:AC72" si="176">W44+W48+W52+W60+W64+W56+W68</f>
        <v>5</v>
      </c>
      <c r="X72" s="152">
        <f t="shared" si="176"/>
        <v>9</v>
      </c>
      <c r="Y72" s="152">
        <f t="shared" si="176"/>
        <v>8</v>
      </c>
      <c r="Z72" s="152">
        <f t="shared" si="176"/>
        <v>8</v>
      </c>
      <c r="AA72" s="152">
        <f t="shared" si="176"/>
        <v>5</v>
      </c>
      <c r="AB72" s="152">
        <f t="shared" si="176"/>
        <v>4</v>
      </c>
      <c r="AC72" s="242">
        <f t="shared" si="176"/>
        <v>4</v>
      </c>
      <c r="AD72" s="295"/>
      <c r="AE72" s="296"/>
      <c r="AF72" s="252">
        <f>AF44+AF48+AF52+AF60+AF64+AF56+AF68</f>
        <v>1</v>
      </c>
      <c r="AG72" s="152">
        <f>AG44+AG48+AG52+AG60+AG64+AG56+AG68</f>
        <v>0</v>
      </c>
      <c r="AH72" s="58"/>
      <c r="AI72" s="59">
        <f>AI44+AI48+AI52+AI60+AI64+AI56+AI68</f>
        <v>0</v>
      </c>
      <c r="AJ72" s="43">
        <f t="shared" si="6"/>
        <v>98</v>
      </c>
    </row>
    <row r="73" spans="1:36">
      <c r="B73" s="409"/>
      <c r="C73" s="168"/>
      <c r="D73" s="168"/>
      <c r="E73" s="168"/>
      <c r="F73" s="168"/>
      <c r="G73" s="168"/>
      <c r="H73" s="409"/>
      <c r="I73" s="79"/>
      <c r="J73" s="79"/>
      <c r="K73" s="79"/>
      <c r="L73" s="79">
        <f t="shared" si="8"/>
        <v>93</v>
      </c>
      <c r="M73" s="57" t="s">
        <v>7</v>
      </c>
      <c r="N73" s="152">
        <f t="shared" ref="N73:U73" si="177">N45+N49+N53+N65+N57+N69+N61</f>
        <v>2</v>
      </c>
      <c r="O73" s="152">
        <f t="shared" si="177"/>
        <v>4</v>
      </c>
      <c r="P73" s="152">
        <f t="shared" si="177"/>
        <v>4</v>
      </c>
      <c r="Q73" s="152">
        <f t="shared" si="177"/>
        <v>3</v>
      </c>
      <c r="R73" s="152">
        <f t="shared" si="177"/>
        <v>5</v>
      </c>
      <c r="S73" s="152">
        <f t="shared" si="177"/>
        <v>7</v>
      </c>
      <c r="T73" s="152">
        <f t="shared" si="177"/>
        <v>7</v>
      </c>
      <c r="U73" s="242">
        <f t="shared" si="177"/>
        <v>7</v>
      </c>
      <c r="V73" s="257"/>
      <c r="W73" s="252">
        <f t="shared" ref="W73:AC73" si="178">W45+W49+W53+W65+W57+W69+W61</f>
        <v>8</v>
      </c>
      <c r="X73" s="152">
        <f t="shared" si="178"/>
        <v>4</v>
      </c>
      <c r="Y73" s="152">
        <f t="shared" si="178"/>
        <v>5</v>
      </c>
      <c r="Z73" s="152">
        <f t="shared" si="178"/>
        <v>5</v>
      </c>
      <c r="AA73" s="152">
        <f t="shared" si="178"/>
        <v>8</v>
      </c>
      <c r="AB73" s="152">
        <f t="shared" si="178"/>
        <v>9</v>
      </c>
      <c r="AC73" s="242">
        <f t="shared" si="178"/>
        <v>9</v>
      </c>
      <c r="AD73" s="295"/>
      <c r="AE73" s="296"/>
      <c r="AF73" s="252">
        <f>AF45+AF49+AF53+AF65+AF57+AF69+AF61</f>
        <v>6</v>
      </c>
      <c r="AG73" s="152">
        <f>AG45+AG49+AG53+AG65+AG57+AG69+AG61</f>
        <v>0</v>
      </c>
      <c r="AH73" s="58"/>
      <c r="AI73" s="59">
        <f>AI45+AI49+AI53+AI61+AI65+AI57+AI69</f>
        <v>0</v>
      </c>
      <c r="AJ73" s="43">
        <f t="shared" si="6"/>
        <v>93</v>
      </c>
    </row>
    <row r="74" spans="1:36">
      <c r="B74" s="409"/>
      <c r="C74" s="379"/>
      <c r="D74" s="379"/>
      <c r="E74" s="379"/>
      <c r="F74" s="379"/>
      <c r="G74" s="379"/>
      <c r="H74" s="409"/>
      <c r="I74" s="79"/>
      <c r="J74" s="79"/>
      <c r="K74" s="79"/>
      <c r="L74" s="79"/>
      <c r="M74" s="60" t="s">
        <v>125</v>
      </c>
      <c r="N74" s="153">
        <f t="shared" ref="N74:U74" si="179">N70+N66+N62+N58+N54+N50+N46</f>
        <v>9</v>
      </c>
      <c r="O74" s="153">
        <f t="shared" si="179"/>
        <v>12</v>
      </c>
      <c r="P74" s="153">
        <f t="shared" si="179"/>
        <v>12</v>
      </c>
      <c r="Q74" s="153">
        <f t="shared" si="179"/>
        <v>12</v>
      </c>
      <c r="R74" s="153">
        <f t="shared" si="179"/>
        <v>12</v>
      </c>
      <c r="S74" s="153">
        <f t="shared" si="179"/>
        <v>12</v>
      </c>
      <c r="T74" s="153">
        <f t="shared" si="179"/>
        <v>12</v>
      </c>
      <c r="U74" s="153">
        <f t="shared" si="179"/>
        <v>12</v>
      </c>
      <c r="V74" s="257"/>
      <c r="W74" s="153">
        <f t="shared" ref="W74:AC74" si="180">W70+W66+W62+W58+W54+W50+W46</f>
        <v>13</v>
      </c>
      <c r="X74" s="153">
        <f t="shared" si="180"/>
        <v>13</v>
      </c>
      <c r="Y74" s="153">
        <f t="shared" si="180"/>
        <v>13</v>
      </c>
      <c r="Z74" s="153">
        <f t="shared" si="180"/>
        <v>13</v>
      </c>
      <c r="AA74" s="153">
        <f t="shared" si="180"/>
        <v>13</v>
      </c>
      <c r="AB74" s="153">
        <f t="shared" si="180"/>
        <v>13</v>
      </c>
      <c r="AC74" s="153">
        <f t="shared" si="180"/>
        <v>13</v>
      </c>
      <c r="AD74" s="295"/>
      <c r="AE74" s="296"/>
      <c r="AF74" s="253"/>
      <c r="AG74" s="153"/>
      <c r="AH74" s="61"/>
      <c r="AI74" s="137"/>
      <c r="AJ74" s="64"/>
    </row>
    <row r="75" spans="1:36" ht="16" thickBot="1">
      <c r="B75" s="410"/>
      <c r="C75" s="169"/>
      <c r="D75" s="169"/>
      <c r="E75" s="169"/>
      <c r="F75" s="169"/>
      <c r="G75" s="169"/>
      <c r="H75" s="410"/>
      <c r="I75" s="79"/>
      <c r="J75" s="79"/>
      <c r="K75" s="79"/>
      <c r="L75" s="79">
        <f t="shared" si="8"/>
        <v>237</v>
      </c>
      <c r="M75" s="60" t="s">
        <v>61</v>
      </c>
      <c r="N75" s="61">
        <f t="shared" ref="N75:U75" si="181">N71+N72+N73</f>
        <v>13</v>
      </c>
      <c r="O75" s="61">
        <f t="shared" si="181"/>
        <v>16</v>
      </c>
      <c r="P75" s="61">
        <f t="shared" si="181"/>
        <v>16</v>
      </c>
      <c r="Q75" s="61">
        <f t="shared" si="181"/>
        <v>16</v>
      </c>
      <c r="R75" s="61">
        <f t="shared" si="181"/>
        <v>16</v>
      </c>
      <c r="S75" s="61">
        <f t="shared" si="181"/>
        <v>16</v>
      </c>
      <c r="T75" s="61">
        <f t="shared" si="181"/>
        <v>16</v>
      </c>
      <c r="U75" s="62">
        <f t="shared" si="181"/>
        <v>16</v>
      </c>
      <c r="V75" s="257"/>
      <c r="W75" s="137">
        <f t="shared" ref="W75:AC75" si="182">W71+W72+W73</f>
        <v>15</v>
      </c>
      <c r="X75" s="61">
        <f t="shared" si="182"/>
        <v>15</v>
      </c>
      <c r="Y75" s="61">
        <f t="shared" si="182"/>
        <v>15</v>
      </c>
      <c r="Z75" s="61">
        <f t="shared" si="182"/>
        <v>15</v>
      </c>
      <c r="AA75" s="61">
        <f t="shared" si="182"/>
        <v>15</v>
      </c>
      <c r="AB75" s="61">
        <f t="shared" si="182"/>
        <v>15</v>
      </c>
      <c r="AC75" s="62">
        <f t="shared" si="182"/>
        <v>15</v>
      </c>
      <c r="AD75" s="295"/>
      <c r="AE75" s="296"/>
      <c r="AF75" s="137">
        <f>AF71+AF72+AF73</f>
        <v>7</v>
      </c>
      <c r="AG75" s="61">
        <f>AG71+AG72+AG73</f>
        <v>0</v>
      </c>
      <c r="AH75" s="63"/>
      <c r="AI75" s="93">
        <f>AI71+AI72+AI73</f>
        <v>0</v>
      </c>
      <c r="AJ75" s="64">
        <f t="shared" si="6"/>
        <v>237</v>
      </c>
    </row>
    <row r="76" spans="1:36">
      <c r="B76" s="433" t="s">
        <v>4</v>
      </c>
      <c r="C76" s="182"/>
      <c r="D76" s="182"/>
      <c r="E76" s="182"/>
      <c r="F76" s="182"/>
      <c r="G76" s="182"/>
      <c r="H76" s="433" t="s">
        <v>4</v>
      </c>
      <c r="I76" s="170"/>
      <c r="J76" s="170"/>
      <c r="K76" s="170"/>
      <c r="L76" s="170">
        <f t="shared" si="8"/>
        <v>106</v>
      </c>
      <c r="M76" s="65" t="s">
        <v>59</v>
      </c>
      <c r="N76" s="66">
        <f t="shared" ref="N76:U78" si="183">N71+N39</f>
        <v>8</v>
      </c>
      <c r="O76" s="66">
        <f t="shared" si="183"/>
        <v>8</v>
      </c>
      <c r="P76" s="66">
        <f t="shared" si="183"/>
        <v>8</v>
      </c>
      <c r="Q76" s="66">
        <f t="shared" si="183"/>
        <v>8</v>
      </c>
      <c r="R76" s="66">
        <f t="shared" si="183"/>
        <v>8</v>
      </c>
      <c r="S76" s="66">
        <f t="shared" si="183"/>
        <v>8</v>
      </c>
      <c r="T76" s="67">
        <f t="shared" si="183"/>
        <v>8</v>
      </c>
      <c r="U76" s="246">
        <f t="shared" si="183"/>
        <v>8</v>
      </c>
      <c r="V76" s="257"/>
      <c r="W76" s="94">
        <f t="shared" ref="W76:AC78" si="184">W71+W39</f>
        <v>6</v>
      </c>
      <c r="X76" s="66">
        <f t="shared" si="184"/>
        <v>6</v>
      </c>
      <c r="Y76" s="66">
        <f t="shared" si="184"/>
        <v>6</v>
      </c>
      <c r="Z76" s="66">
        <f t="shared" si="184"/>
        <v>6</v>
      </c>
      <c r="AA76" s="66">
        <f t="shared" si="184"/>
        <v>6</v>
      </c>
      <c r="AB76" s="67">
        <f t="shared" si="184"/>
        <v>6</v>
      </c>
      <c r="AC76" s="67">
        <f t="shared" si="184"/>
        <v>6</v>
      </c>
      <c r="AD76" s="295"/>
      <c r="AE76" s="296"/>
      <c r="AF76" s="288">
        <f t="shared" ref="AF76:AG78" si="185">AF71+AF39</f>
        <v>0</v>
      </c>
      <c r="AG76" s="67">
        <f t="shared" si="185"/>
        <v>0</v>
      </c>
      <c r="AH76" s="68"/>
      <c r="AI76" s="94">
        <f>AI71+AI39</f>
        <v>0</v>
      </c>
      <c r="AJ76" s="69">
        <f t="shared" si="6"/>
        <v>106</v>
      </c>
    </row>
    <row r="77" spans="1:36">
      <c r="B77" s="434"/>
      <c r="C77" s="183"/>
      <c r="D77" s="183"/>
      <c r="E77" s="183"/>
      <c r="F77" s="183"/>
      <c r="G77" s="183"/>
      <c r="H77" s="434"/>
      <c r="I77" s="171"/>
      <c r="J77" s="171"/>
      <c r="K77" s="171"/>
      <c r="L77" s="171">
        <f t="shared" si="8"/>
        <v>208</v>
      </c>
      <c r="M77" s="70" t="s">
        <v>6</v>
      </c>
      <c r="N77" s="71">
        <f t="shared" si="183"/>
        <v>13</v>
      </c>
      <c r="O77" s="71">
        <f t="shared" si="183"/>
        <v>19</v>
      </c>
      <c r="P77" s="71">
        <f t="shared" si="183"/>
        <v>19</v>
      </c>
      <c r="Q77" s="71">
        <f t="shared" si="183"/>
        <v>20</v>
      </c>
      <c r="R77" s="71">
        <f t="shared" si="183"/>
        <v>18</v>
      </c>
      <c r="S77" s="71">
        <f t="shared" si="183"/>
        <v>16</v>
      </c>
      <c r="T77" s="72">
        <f t="shared" si="183"/>
        <v>14</v>
      </c>
      <c r="U77" s="72">
        <f t="shared" si="183"/>
        <v>10</v>
      </c>
      <c r="V77" s="257"/>
      <c r="W77" s="95">
        <f t="shared" si="184"/>
        <v>10</v>
      </c>
      <c r="X77" s="71">
        <f t="shared" si="184"/>
        <v>14</v>
      </c>
      <c r="Y77" s="71">
        <f t="shared" si="184"/>
        <v>13</v>
      </c>
      <c r="Z77" s="71">
        <f t="shared" si="184"/>
        <v>13</v>
      </c>
      <c r="AA77" s="71">
        <f t="shared" si="184"/>
        <v>10</v>
      </c>
      <c r="AB77" s="72">
        <f t="shared" si="184"/>
        <v>9</v>
      </c>
      <c r="AC77" s="72">
        <f t="shared" si="184"/>
        <v>9</v>
      </c>
      <c r="AD77" s="295"/>
      <c r="AE77" s="296"/>
      <c r="AF77" s="289">
        <f t="shared" si="185"/>
        <v>1</v>
      </c>
      <c r="AG77" s="72">
        <f t="shared" si="185"/>
        <v>0</v>
      </c>
      <c r="AH77" s="71"/>
      <c r="AI77" s="95">
        <f>AI72+AI40</f>
        <v>0</v>
      </c>
      <c r="AJ77" s="43">
        <f t="shared" si="6"/>
        <v>208</v>
      </c>
    </row>
    <row r="78" spans="1:36">
      <c r="B78" s="434"/>
      <c r="C78" s="183"/>
      <c r="D78" s="183"/>
      <c r="E78" s="183"/>
      <c r="F78" s="183"/>
      <c r="G78" s="183"/>
      <c r="H78" s="434"/>
      <c r="I78" s="171"/>
      <c r="J78" s="171"/>
      <c r="K78" s="171"/>
      <c r="L78" s="171">
        <f t="shared" si="8"/>
        <v>204</v>
      </c>
      <c r="M78" s="82" t="s">
        <v>7</v>
      </c>
      <c r="N78" s="83">
        <f t="shared" si="183"/>
        <v>4</v>
      </c>
      <c r="O78" s="83">
        <f t="shared" si="183"/>
        <v>8</v>
      </c>
      <c r="P78" s="83">
        <f t="shared" si="183"/>
        <v>8</v>
      </c>
      <c r="Q78" s="83">
        <f t="shared" si="183"/>
        <v>7</v>
      </c>
      <c r="R78" s="83">
        <f t="shared" si="183"/>
        <v>9</v>
      </c>
      <c r="S78" s="83">
        <f t="shared" si="183"/>
        <v>11</v>
      </c>
      <c r="T78" s="84">
        <f t="shared" si="183"/>
        <v>13</v>
      </c>
      <c r="U78" s="84">
        <f t="shared" si="183"/>
        <v>17</v>
      </c>
      <c r="V78" s="257"/>
      <c r="W78" s="96">
        <f t="shared" si="184"/>
        <v>18</v>
      </c>
      <c r="X78" s="83">
        <f t="shared" si="184"/>
        <v>14</v>
      </c>
      <c r="Y78" s="83">
        <f t="shared" si="184"/>
        <v>15</v>
      </c>
      <c r="Z78" s="83">
        <f t="shared" si="184"/>
        <v>15</v>
      </c>
      <c r="AA78" s="83">
        <f t="shared" si="184"/>
        <v>18</v>
      </c>
      <c r="AB78" s="84">
        <f t="shared" si="184"/>
        <v>19</v>
      </c>
      <c r="AC78" s="84">
        <f t="shared" si="184"/>
        <v>19</v>
      </c>
      <c r="AD78" s="295"/>
      <c r="AE78" s="296"/>
      <c r="AF78" s="290">
        <f t="shared" si="185"/>
        <v>9</v>
      </c>
      <c r="AG78" s="84">
        <f t="shared" si="185"/>
        <v>0</v>
      </c>
      <c r="AH78" s="83"/>
      <c r="AI78" s="96">
        <f>AI73+AI41</f>
        <v>0</v>
      </c>
      <c r="AJ78" s="64">
        <f t="shared" si="6"/>
        <v>204</v>
      </c>
    </row>
    <row r="79" spans="1:36" s="133" customFormat="1" ht="16" thickBot="1">
      <c r="B79" s="435"/>
      <c r="C79" s="233"/>
      <c r="D79" s="233"/>
      <c r="E79" s="233"/>
      <c r="F79" s="233"/>
      <c r="G79" s="233"/>
      <c r="H79" s="435"/>
      <c r="I79" s="234"/>
      <c r="J79" s="234"/>
      <c r="K79" s="234"/>
      <c r="L79" s="234">
        <f t="shared" si="8"/>
        <v>518</v>
      </c>
      <c r="M79" s="235" t="s">
        <v>61</v>
      </c>
      <c r="N79" s="236">
        <f>SUM(N76:N78)</f>
        <v>25</v>
      </c>
      <c r="O79" s="236">
        <f t="shared" ref="O79:AC79" si="186">SUM(O76:O78)</f>
        <v>35</v>
      </c>
      <c r="P79" s="236">
        <f t="shared" si="186"/>
        <v>35</v>
      </c>
      <c r="Q79" s="236">
        <f t="shared" si="186"/>
        <v>35</v>
      </c>
      <c r="R79" s="236">
        <f t="shared" si="186"/>
        <v>35</v>
      </c>
      <c r="S79" s="236">
        <f t="shared" si="186"/>
        <v>35</v>
      </c>
      <c r="T79" s="237">
        <f t="shared" si="186"/>
        <v>35</v>
      </c>
      <c r="U79" s="237">
        <f>SUM(U76:U78)</f>
        <v>35</v>
      </c>
      <c r="V79" s="258"/>
      <c r="W79" s="238">
        <f t="shared" si="186"/>
        <v>34</v>
      </c>
      <c r="X79" s="236">
        <f t="shared" si="186"/>
        <v>34</v>
      </c>
      <c r="Y79" s="236">
        <f t="shared" si="186"/>
        <v>34</v>
      </c>
      <c r="Z79" s="236">
        <f t="shared" si="186"/>
        <v>34</v>
      </c>
      <c r="AA79" s="236">
        <f t="shared" si="186"/>
        <v>34</v>
      </c>
      <c r="AB79" s="237">
        <f t="shared" si="186"/>
        <v>34</v>
      </c>
      <c r="AC79" s="237">
        <f t="shared" si="186"/>
        <v>34</v>
      </c>
      <c r="AD79" s="297"/>
      <c r="AE79" s="298"/>
      <c r="AF79" s="291">
        <f t="shared" ref="AF79:AG79" si="187">SUM(AF76:AF78)</f>
        <v>10</v>
      </c>
      <c r="AG79" s="237">
        <f t="shared" si="187"/>
        <v>0</v>
      </c>
      <c r="AH79" s="236"/>
      <c r="AI79" s="238">
        <f>SUM(AI76:AI78)</f>
        <v>0</v>
      </c>
      <c r="AJ79" s="53">
        <f t="shared" si="6"/>
        <v>518</v>
      </c>
    </row>
    <row r="80" spans="1:36" s="232" customFormat="1" ht="61" hidden="1" thickBot="1">
      <c r="A80" s="112"/>
      <c r="B80" s="113" t="s">
        <v>71</v>
      </c>
      <c r="C80" s="113"/>
      <c r="D80" s="113"/>
      <c r="E80" s="113"/>
      <c r="F80" s="113"/>
      <c r="G80" s="113"/>
      <c r="H80" s="113" t="s">
        <v>71</v>
      </c>
      <c r="I80" s="112"/>
      <c r="J80" s="112"/>
      <c r="K80" s="112"/>
      <c r="L80" s="112"/>
      <c r="M80" s="114"/>
      <c r="N80" s="75">
        <f>N11*7</f>
        <v>35</v>
      </c>
      <c r="O80" s="75">
        <f t="shared" ref="O80:AJ80" si="188">O11*7</f>
        <v>35</v>
      </c>
      <c r="P80" s="75">
        <f t="shared" si="188"/>
        <v>35</v>
      </c>
      <c r="Q80" s="75">
        <f t="shared" si="188"/>
        <v>35</v>
      </c>
      <c r="R80" s="75">
        <f t="shared" si="188"/>
        <v>35</v>
      </c>
      <c r="S80" s="75">
        <f t="shared" si="188"/>
        <v>35</v>
      </c>
      <c r="T80" s="75">
        <f t="shared" si="188"/>
        <v>35</v>
      </c>
      <c r="U80" s="75">
        <f t="shared" si="188"/>
        <v>35</v>
      </c>
      <c r="V80" s="146">
        <f t="shared" si="188"/>
        <v>0</v>
      </c>
      <c r="W80" s="75">
        <f t="shared" si="188"/>
        <v>35</v>
      </c>
      <c r="X80" s="75">
        <f t="shared" si="188"/>
        <v>28</v>
      </c>
      <c r="Y80" s="75">
        <f t="shared" si="188"/>
        <v>35</v>
      </c>
      <c r="Z80" s="75">
        <f t="shared" si="188"/>
        <v>35</v>
      </c>
      <c r="AA80" s="75">
        <f t="shared" si="188"/>
        <v>35</v>
      </c>
      <c r="AB80" s="75">
        <f t="shared" si="188"/>
        <v>35</v>
      </c>
      <c r="AC80" s="75">
        <f t="shared" si="188"/>
        <v>35</v>
      </c>
      <c r="AD80" s="146">
        <f t="shared" si="188"/>
        <v>35</v>
      </c>
      <c r="AE80" s="146">
        <f t="shared" si="188"/>
        <v>35</v>
      </c>
      <c r="AF80" s="75">
        <f t="shared" si="188"/>
        <v>35</v>
      </c>
      <c r="AG80" s="75">
        <f t="shared" si="188"/>
        <v>35</v>
      </c>
      <c r="AH80" s="75">
        <f t="shared" si="188"/>
        <v>35</v>
      </c>
      <c r="AI80" s="75">
        <f t="shared" si="188"/>
        <v>35</v>
      </c>
      <c r="AJ80" s="75">
        <f t="shared" si="188"/>
        <v>35</v>
      </c>
    </row>
  </sheetData>
  <mergeCells count="131">
    <mergeCell ref="AA8:AD8"/>
    <mergeCell ref="AE8:AI8"/>
    <mergeCell ref="A13:A16"/>
    <mergeCell ref="H13:H16"/>
    <mergeCell ref="G13:G16"/>
    <mergeCell ref="F13:F16"/>
    <mergeCell ref="Q2:Y2"/>
    <mergeCell ref="Q3:X3"/>
    <mergeCell ref="T4:U4"/>
    <mergeCell ref="N8:Q8"/>
    <mergeCell ref="R8:U8"/>
    <mergeCell ref="W8:Z8"/>
    <mergeCell ref="B76:B79"/>
    <mergeCell ref="C13:C16"/>
    <mergeCell ref="C36:C38"/>
    <mergeCell ref="H71:H75"/>
    <mergeCell ref="H76:H79"/>
    <mergeCell ref="B13:B16"/>
    <mergeCell ref="B36:B38"/>
    <mergeCell ref="B39:B42"/>
    <mergeCell ref="A63:A66"/>
    <mergeCell ref="A36:A38"/>
    <mergeCell ref="H36:H38"/>
    <mergeCell ref="A39:A42"/>
    <mergeCell ref="H39:H42"/>
    <mergeCell ref="G36:G38"/>
    <mergeCell ref="B43:B46"/>
    <mergeCell ref="A43:A46"/>
    <mergeCell ref="D33:D35"/>
    <mergeCell ref="D36:D38"/>
    <mergeCell ref="D43:D46"/>
    <mergeCell ref="F36:F38"/>
    <mergeCell ref="G47:G50"/>
    <mergeCell ref="E13:E16"/>
    <mergeCell ref="E36:E38"/>
    <mergeCell ref="B71:B75"/>
    <mergeCell ref="H33:H35"/>
    <mergeCell ref="A17:A20"/>
    <mergeCell ref="B17:B20"/>
    <mergeCell ref="A21:A24"/>
    <mergeCell ref="B21:B24"/>
    <mergeCell ref="A25:A28"/>
    <mergeCell ref="B25:B28"/>
    <mergeCell ref="A29:A32"/>
    <mergeCell ref="B29:B32"/>
    <mergeCell ref="A33:A35"/>
    <mergeCell ref="B33:B35"/>
    <mergeCell ref="C33:C35"/>
    <mergeCell ref="E33:E35"/>
    <mergeCell ref="F33:F35"/>
    <mergeCell ref="H21:H24"/>
    <mergeCell ref="C17:C20"/>
    <mergeCell ref="E17:E20"/>
    <mergeCell ref="F17:F20"/>
    <mergeCell ref="G17:G20"/>
    <mergeCell ref="H17:H20"/>
    <mergeCell ref="C25:C28"/>
    <mergeCell ref="E25:E28"/>
    <mergeCell ref="F25:F28"/>
    <mergeCell ref="G25:G28"/>
    <mergeCell ref="C21:C24"/>
    <mergeCell ref="E21:E24"/>
    <mergeCell ref="F21:F24"/>
    <mergeCell ref="G21:G24"/>
    <mergeCell ref="A51:A54"/>
    <mergeCell ref="B51:B54"/>
    <mergeCell ref="C51:C54"/>
    <mergeCell ref="E51:E54"/>
    <mergeCell ref="F51:F54"/>
    <mergeCell ref="G51:G54"/>
    <mergeCell ref="G33:G35"/>
    <mergeCell ref="H51:H54"/>
    <mergeCell ref="D47:D50"/>
    <mergeCell ref="D51:D54"/>
    <mergeCell ref="A47:A50"/>
    <mergeCell ref="B47:B50"/>
    <mergeCell ref="C47:C50"/>
    <mergeCell ref="E47:E50"/>
    <mergeCell ref="F47:F50"/>
    <mergeCell ref="A59:A62"/>
    <mergeCell ref="B59:B62"/>
    <mergeCell ref="C59:C62"/>
    <mergeCell ref="E59:E62"/>
    <mergeCell ref="F59:F62"/>
    <mergeCell ref="G59:G62"/>
    <mergeCell ref="H59:H62"/>
    <mergeCell ref="D55:D58"/>
    <mergeCell ref="D59:D62"/>
    <mergeCell ref="A55:A58"/>
    <mergeCell ref="B55:B58"/>
    <mergeCell ref="C55:C58"/>
    <mergeCell ref="E55:E58"/>
    <mergeCell ref="F55:F58"/>
    <mergeCell ref="G55:G58"/>
    <mergeCell ref="A67:A70"/>
    <mergeCell ref="B67:B70"/>
    <mergeCell ref="C67:C70"/>
    <mergeCell ref="E67:E70"/>
    <mergeCell ref="F67:F70"/>
    <mergeCell ref="G67:G70"/>
    <mergeCell ref="D67:D70"/>
    <mergeCell ref="B63:B66"/>
    <mergeCell ref="C63:C66"/>
    <mergeCell ref="E63:E66"/>
    <mergeCell ref="F63:F66"/>
    <mergeCell ref="G63:G66"/>
    <mergeCell ref="D63:D66"/>
    <mergeCell ref="H67:H70"/>
    <mergeCell ref="E39:E42"/>
    <mergeCell ref="F39:F42"/>
    <mergeCell ref="G39:G42"/>
    <mergeCell ref="C39:C42"/>
    <mergeCell ref="D13:D16"/>
    <mergeCell ref="D17:D20"/>
    <mergeCell ref="D21:D24"/>
    <mergeCell ref="D25:D28"/>
    <mergeCell ref="D29:D32"/>
    <mergeCell ref="H63:H66"/>
    <mergeCell ref="H55:H58"/>
    <mergeCell ref="H47:H50"/>
    <mergeCell ref="C43:C46"/>
    <mergeCell ref="E43:E46"/>
    <mergeCell ref="F43:F46"/>
    <mergeCell ref="G43:G46"/>
    <mergeCell ref="H43:H46"/>
    <mergeCell ref="H25:H28"/>
    <mergeCell ref="C29:C32"/>
    <mergeCell ref="E29:E32"/>
    <mergeCell ref="F29:F32"/>
    <mergeCell ref="G29:G32"/>
    <mergeCell ref="H29:H32"/>
  </mergeCells>
  <phoneticPr fontId="15" type="noConversion"/>
  <conditionalFormatting sqref="K13:K14 K17:K19 K21:K23 K29:K31 K25:K27 K36:K38">
    <cfRule type="colorScale" priority="35">
      <colorScale>
        <cfvo type="num" val="-1"/>
        <cfvo type="num" val="1"/>
        <color rgb="FFFF7128"/>
        <color rgb="FFFFEF9C"/>
      </colorScale>
    </cfRule>
  </conditionalFormatting>
  <conditionalFormatting sqref="K43:K45 K47:K49 K51:K53 K55:K57 K59:K61 K63:K65 K67:K69">
    <cfRule type="colorScale" priority="34">
      <colorScale>
        <cfvo type="num" val="-1"/>
        <cfvo type="num" val="1"/>
        <color rgb="FFFF7128"/>
        <color rgb="FFFFEF9C"/>
      </colorScale>
    </cfRule>
  </conditionalFormatting>
  <conditionalFormatting sqref="K15">
    <cfRule type="colorScale" priority="33">
      <colorScale>
        <cfvo type="num" val="-1"/>
        <cfvo type="num" val="1"/>
        <color rgb="FFFF7128"/>
        <color rgb="FFFFEF9C"/>
      </colorScale>
    </cfRule>
  </conditionalFormatting>
  <conditionalFormatting sqref="K16">
    <cfRule type="colorScale" priority="32">
      <colorScale>
        <cfvo type="num" val="-1"/>
        <cfvo type="num" val="1"/>
        <color rgb="FFFF7128"/>
        <color rgb="FFFFEF9C"/>
      </colorScale>
    </cfRule>
  </conditionalFormatting>
  <conditionalFormatting sqref="K20">
    <cfRule type="colorScale" priority="31">
      <colorScale>
        <cfvo type="num" val="-1"/>
        <cfvo type="num" val="1"/>
        <color rgb="FFFF7128"/>
        <color rgb="FFFFEF9C"/>
      </colorScale>
    </cfRule>
  </conditionalFormatting>
  <conditionalFormatting sqref="K28">
    <cfRule type="colorScale" priority="30">
      <colorScale>
        <cfvo type="num" val="-1"/>
        <cfvo type="num" val="1"/>
        <color rgb="FFFF7128"/>
        <color rgb="FFFFEF9C"/>
      </colorScale>
    </cfRule>
  </conditionalFormatting>
  <conditionalFormatting sqref="K24">
    <cfRule type="colorScale" priority="28">
      <colorScale>
        <cfvo type="num" val="-1"/>
        <cfvo type="num" val="1"/>
        <color rgb="FFFF7128"/>
        <color rgb="FFFFEF9C"/>
      </colorScale>
    </cfRule>
  </conditionalFormatting>
  <conditionalFormatting sqref="K33:K35">
    <cfRule type="colorScale" priority="27">
      <colorScale>
        <cfvo type="num" val="-1"/>
        <cfvo type="num" val="1"/>
        <color rgb="FFFF7128"/>
        <color rgb="FFFFEF9C"/>
      </colorScale>
    </cfRule>
  </conditionalFormatting>
  <conditionalFormatting sqref="K32">
    <cfRule type="colorScale" priority="26">
      <colorScale>
        <cfvo type="num" val="-1"/>
        <cfvo type="num" val="1"/>
        <color rgb="FFFF7128"/>
        <color rgb="FFFFEF9C"/>
      </colorScale>
    </cfRule>
  </conditionalFormatting>
  <conditionalFormatting sqref="K46">
    <cfRule type="colorScale" priority="25">
      <colorScale>
        <cfvo type="num" val="-1"/>
        <cfvo type="num" val="1"/>
        <color rgb="FFFF7128"/>
        <color rgb="FFFFEF9C"/>
      </colorScale>
    </cfRule>
  </conditionalFormatting>
  <conditionalFormatting sqref="K50">
    <cfRule type="colorScale" priority="24">
      <colorScale>
        <cfvo type="num" val="-1"/>
        <cfvo type="num" val="1"/>
        <color rgb="FFFF7128"/>
        <color rgb="FFFFEF9C"/>
      </colorScale>
    </cfRule>
  </conditionalFormatting>
  <conditionalFormatting sqref="K54">
    <cfRule type="colorScale" priority="23">
      <colorScale>
        <cfvo type="num" val="-1"/>
        <cfvo type="num" val="1"/>
        <color rgb="FFFF7128"/>
        <color rgb="FFFFEF9C"/>
      </colorScale>
    </cfRule>
  </conditionalFormatting>
  <conditionalFormatting sqref="K58">
    <cfRule type="colorScale" priority="22">
      <colorScale>
        <cfvo type="num" val="-1"/>
        <cfvo type="num" val="1"/>
        <color rgb="FFFF7128"/>
        <color rgb="FFFFEF9C"/>
      </colorScale>
    </cfRule>
  </conditionalFormatting>
  <conditionalFormatting sqref="K62">
    <cfRule type="colorScale" priority="21">
      <colorScale>
        <cfvo type="num" val="-1"/>
        <cfvo type="num" val="1"/>
        <color rgb="FFFF7128"/>
        <color rgb="FFFFEF9C"/>
      </colorScale>
    </cfRule>
  </conditionalFormatting>
  <conditionalFormatting sqref="F67">
    <cfRule type="colorScale" priority="2">
      <colorScale>
        <cfvo type="num" val="-1"/>
        <cfvo type="num" val="1"/>
        <color rgb="FFFF7128"/>
        <color rgb="FFFFEF9C"/>
      </colorScale>
    </cfRule>
  </conditionalFormatting>
  <conditionalFormatting sqref="K66">
    <cfRule type="colorScale" priority="20">
      <colorScale>
        <cfvo type="num" val="-1"/>
        <cfvo type="num" val="1"/>
        <color rgb="FFFF7128"/>
        <color rgb="FFFFEF9C"/>
      </colorScale>
    </cfRule>
  </conditionalFormatting>
  <conditionalFormatting sqref="F33">
    <cfRule type="colorScale" priority="1">
      <colorScale>
        <cfvo type="num" val="-1"/>
        <cfvo type="num" val="1"/>
        <color rgb="FFFF7128"/>
        <color rgb="FFFFEF9C"/>
      </colorScale>
    </cfRule>
  </conditionalFormatting>
  <conditionalFormatting sqref="K70">
    <cfRule type="colorScale" priority="19">
      <colorScale>
        <cfvo type="num" val="-1"/>
        <cfvo type="num" val="1"/>
        <color rgb="FFFF7128"/>
        <color rgb="FFFFEF9C"/>
      </colorScale>
    </cfRule>
  </conditionalFormatting>
  <conditionalFormatting sqref="F13">
    <cfRule type="colorScale" priority="18">
      <colorScale>
        <cfvo type="num" val="-1"/>
        <cfvo type="num" val="1"/>
        <color rgb="FFFF7128"/>
        <color rgb="FFFFEF9C"/>
      </colorScale>
    </cfRule>
  </conditionalFormatting>
  <conditionalFormatting sqref="F55">
    <cfRule type="colorScale" priority="5">
      <colorScale>
        <cfvo type="num" val="-1"/>
        <cfvo type="num" val="1"/>
        <color rgb="FFFF7128"/>
        <color rgb="FFFFEF9C"/>
      </colorScale>
    </cfRule>
  </conditionalFormatting>
  <conditionalFormatting sqref="F59">
    <cfRule type="colorScale" priority="4">
      <colorScale>
        <cfvo type="num" val="-1"/>
        <cfvo type="num" val="1"/>
        <color rgb="FFFF7128"/>
        <color rgb="FFFFEF9C"/>
      </colorScale>
    </cfRule>
  </conditionalFormatting>
  <conditionalFormatting sqref="F17">
    <cfRule type="colorScale" priority="12">
      <colorScale>
        <cfvo type="num" val="-1"/>
        <cfvo type="num" val="1"/>
        <color rgb="FFFF7128"/>
        <color rgb="FFFFEF9C"/>
      </colorScale>
    </cfRule>
  </conditionalFormatting>
  <conditionalFormatting sqref="F21">
    <cfRule type="colorScale" priority="11">
      <colorScale>
        <cfvo type="num" val="-1"/>
        <cfvo type="num" val="1"/>
        <color rgb="FFFF7128"/>
        <color rgb="FFFFEF9C"/>
      </colorScale>
    </cfRule>
  </conditionalFormatting>
  <conditionalFormatting sqref="F25">
    <cfRule type="colorScale" priority="10">
      <colorScale>
        <cfvo type="num" val="-1"/>
        <cfvo type="num" val="1"/>
        <color rgb="FFFF7128"/>
        <color rgb="FFFFEF9C"/>
      </colorScale>
    </cfRule>
  </conditionalFormatting>
  <conditionalFormatting sqref="F29">
    <cfRule type="colorScale" priority="9">
      <colorScale>
        <cfvo type="num" val="-1"/>
        <cfvo type="num" val="1"/>
        <color rgb="FFFF7128"/>
        <color rgb="FFFFEF9C"/>
      </colorScale>
    </cfRule>
  </conditionalFormatting>
  <conditionalFormatting sqref="F43">
    <cfRule type="colorScale" priority="8">
      <colorScale>
        <cfvo type="num" val="-1"/>
        <cfvo type="num" val="1"/>
        <color rgb="FFFF7128"/>
        <color rgb="FFFFEF9C"/>
      </colorScale>
    </cfRule>
  </conditionalFormatting>
  <conditionalFormatting sqref="F47">
    <cfRule type="colorScale" priority="7">
      <colorScale>
        <cfvo type="num" val="-1"/>
        <cfvo type="num" val="1"/>
        <color rgb="FFFF7128"/>
        <color rgb="FFFFEF9C"/>
      </colorScale>
    </cfRule>
  </conditionalFormatting>
  <conditionalFormatting sqref="F51">
    <cfRule type="colorScale" priority="6">
      <colorScale>
        <cfvo type="num" val="-1"/>
        <cfvo type="num" val="1"/>
        <color rgb="FFFF7128"/>
        <color rgb="FFFFEF9C"/>
      </colorScale>
    </cfRule>
  </conditionalFormatting>
  <conditionalFormatting sqref="F63">
    <cfRule type="colorScale" priority="3">
      <colorScale>
        <cfvo type="num" val="-1"/>
        <cfvo type="num" val="1"/>
        <color rgb="FFFF7128"/>
        <color rgb="FFFFEF9C"/>
      </colorScale>
    </cfRule>
  </conditionalFormatting>
  <pageMargins left="0.75000000000000011" right="0.75000000000000011" top="1" bottom="1" header="0.5" footer="0.5"/>
  <pageSetup paperSize="8" scale="4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2"/>
  <sheetViews>
    <sheetView tabSelected="1" topLeftCell="J1" workbookViewId="0">
      <selection activeCell="AB30" sqref="AB30"/>
    </sheetView>
  </sheetViews>
  <sheetFormatPr baseColWidth="10" defaultRowHeight="15" x14ac:dyDescent="0"/>
  <cols>
    <col min="2" max="2" width="19.1640625" customWidth="1"/>
    <col min="3" max="10" width="10.83203125" customWidth="1"/>
    <col min="13" max="15" width="0" hidden="1" customWidth="1"/>
    <col min="23" max="23" width="10.83203125" style="334"/>
  </cols>
  <sheetData>
    <row r="1" spans="1:34">
      <c r="M1" s="345" t="s">
        <v>46</v>
      </c>
      <c r="N1" s="346" t="s">
        <v>65</v>
      </c>
      <c r="O1" s="347"/>
      <c r="P1" s="347"/>
      <c r="Q1" s="347"/>
      <c r="R1" s="347"/>
      <c r="S1" s="347"/>
      <c r="T1" s="347"/>
      <c r="U1" s="347"/>
      <c r="V1" s="347"/>
      <c r="W1" s="347"/>
      <c r="X1" s="348"/>
      <c r="Y1" s="24"/>
      <c r="Z1" s="24"/>
      <c r="AA1" s="24"/>
      <c r="AB1" s="24"/>
      <c r="AC1" s="24"/>
      <c r="AD1" s="24"/>
      <c r="AE1" s="24"/>
      <c r="AF1" s="24"/>
      <c r="AG1" s="24"/>
      <c r="AH1" s="24"/>
    </row>
    <row r="2" spans="1:34">
      <c r="M2" s="349" t="s">
        <v>47</v>
      </c>
      <c r="N2" s="350" t="s">
        <v>48</v>
      </c>
      <c r="O2" s="351"/>
      <c r="P2" s="475"/>
      <c r="Q2" s="475"/>
      <c r="R2" s="475"/>
      <c r="S2" s="475"/>
      <c r="T2" s="475"/>
      <c r="U2" s="475"/>
      <c r="V2" s="475"/>
      <c r="W2" s="475"/>
      <c r="X2" s="476"/>
      <c r="Y2" s="24"/>
      <c r="Z2" s="24"/>
      <c r="AA2" s="24"/>
      <c r="AB2" s="24"/>
      <c r="AC2" s="24"/>
      <c r="AD2" s="24"/>
      <c r="AE2" s="24"/>
      <c r="AF2" s="24"/>
      <c r="AG2" s="24"/>
      <c r="AH2" s="24"/>
    </row>
    <row r="3" spans="1:34" ht="24">
      <c r="M3" s="349" t="s">
        <v>49</v>
      </c>
      <c r="N3" s="350">
        <v>1</v>
      </c>
      <c r="O3" s="351"/>
      <c r="P3" s="477"/>
      <c r="Q3" s="477"/>
      <c r="R3" s="477"/>
      <c r="S3" s="477"/>
      <c r="T3" s="477"/>
      <c r="U3" s="477"/>
      <c r="V3" s="477"/>
      <c r="W3" s="477"/>
      <c r="X3" s="354"/>
      <c r="Y3" s="24"/>
      <c r="Z3" s="24"/>
      <c r="AA3" s="24"/>
      <c r="AB3" s="24"/>
      <c r="AC3" s="24"/>
      <c r="AD3" s="24"/>
      <c r="AE3" s="24"/>
      <c r="AF3" s="24"/>
      <c r="AG3" s="24"/>
      <c r="AH3" s="24"/>
    </row>
    <row r="4" spans="1:34">
      <c r="M4" s="349" t="s">
        <v>50</v>
      </c>
      <c r="N4" s="352" t="s">
        <v>75</v>
      </c>
      <c r="O4" s="351"/>
      <c r="P4" s="351"/>
      <c r="Q4" s="351"/>
      <c r="R4" s="351"/>
      <c r="S4" s="353" t="s">
        <v>157</v>
      </c>
      <c r="T4" s="449" t="s">
        <v>170</v>
      </c>
      <c r="U4" s="449"/>
      <c r="V4" s="351"/>
      <c r="W4" s="351"/>
      <c r="X4" s="35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16" thickBot="1">
      <c r="M5" s="355" t="s">
        <v>52</v>
      </c>
      <c r="N5" s="356">
        <v>1</v>
      </c>
      <c r="O5" s="357"/>
      <c r="P5" s="357"/>
      <c r="Q5" s="357"/>
      <c r="R5" s="357"/>
      <c r="S5" s="357"/>
      <c r="T5" s="357"/>
      <c r="U5" s="357"/>
      <c r="V5" s="357"/>
      <c r="W5" s="357"/>
      <c r="X5" s="358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6" spans="1:34"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322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</row>
    <row r="7" spans="1:34">
      <c r="A7" s="155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322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</row>
    <row r="8" spans="1:34" ht="16" thickBot="1">
      <c r="A8" s="155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322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</row>
    <row r="9" spans="1:34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24"/>
      <c r="M9" s="359">
        <v>4</v>
      </c>
      <c r="N9" s="364">
        <f>M9+1</f>
        <v>5</v>
      </c>
      <c r="O9" s="364">
        <f>N9+1</f>
        <v>6</v>
      </c>
      <c r="P9" s="364">
        <f t="shared" ref="P9:AD9" si="0">O9+1</f>
        <v>7</v>
      </c>
      <c r="Q9" s="364">
        <f t="shared" si="0"/>
        <v>8</v>
      </c>
      <c r="R9" s="364">
        <f t="shared" si="0"/>
        <v>9</v>
      </c>
      <c r="S9" s="364">
        <f t="shared" si="0"/>
        <v>10</v>
      </c>
      <c r="T9" s="364">
        <f t="shared" si="0"/>
        <v>11</v>
      </c>
      <c r="U9" s="364">
        <f t="shared" si="0"/>
        <v>12</v>
      </c>
      <c r="V9" s="364">
        <f t="shared" si="0"/>
        <v>13</v>
      </c>
      <c r="W9" s="365">
        <f t="shared" si="0"/>
        <v>14</v>
      </c>
      <c r="X9" s="364">
        <f t="shared" si="0"/>
        <v>15</v>
      </c>
      <c r="Y9" s="364">
        <f t="shared" si="0"/>
        <v>16</v>
      </c>
      <c r="Z9" s="364">
        <f t="shared" si="0"/>
        <v>17</v>
      </c>
      <c r="AA9" s="364">
        <f t="shared" si="0"/>
        <v>18</v>
      </c>
      <c r="AB9" s="364">
        <f t="shared" si="0"/>
        <v>19</v>
      </c>
      <c r="AC9" s="364">
        <f t="shared" si="0"/>
        <v>20</v>
      </c>
      <c r="AD9" s="364">
        <f t="shared" si="0"/>
        <v>21</v>
      </c>
      <c r="AE9" s="364">
        <f>AD9+1</f>
        <v>22</v>
      </c>
      <c r="AF9" s="364">
        <f>AE9+1</f>
        <v>23</v>
      </c>
      <c r="AG9" s="364">
        <f>AF9+1</f>
        <v>24</v>
      </c>
      <c r="AH9" s="366">
        <f>AG9+1</f>
        <v>25</v>
      </c>
    </row>
    <row r="10" spans="1:34" ht="16" thickBo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24"/>
      <c r="M10" s="367"/>
      <c r="N10" s="474" t="s">
        <v>76</v>
      </c>
      <c r="O10" s="474"/>
      <c r="P10" s="474" t="s">
        <v>77</v>
      </c>
      <c r="Q10" s="474"/>
      <c r="R10" s="474"/>
      <c r="S10" s="474"/>
      <c r="T10" s="474" t="s">
        <v>78</v>
      </c>
      <c r="U10" s="474"/>
      <c r="V10" s="474"/>
      <c r="W10" s="474"/>
      <c r="X10" s="474" t="s">
        <v>79</v>
      </c>
      <c r="Y10" s="474"/>
      <c r="Z10" s="474"/>
      <c r="AA10" s="474"/>
      <c r="AB10" s="474"/>
      <c r="AC10" s="474" t="s">
        <v>80</v>
      </c>
      <c r="AD10" s="474"/>
      <c r="AE10" s="474"/>
      <c r="AF10" s="474"/>
      <c r="AG10" s="368" t="s">
        <v>81</v>
      </c>
      <c r="AH10" s="369"/>
    </row>
    <row r="11" spans="1:34" ht="16" thickBo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24"/>
      <c r="M11" s="360">
        <v>41659</v>
      </c>
      <c r="N11" s="360">
        <f t="shared" ref="N11:AH11" si="1">M11+7</f>
        <v>41666</v>
      </c>
      <c r="O11" s="221">
        <f t="shared" si="1"/>
        <v>41673</v>
      </c>
      <c r="P11" s="221">
        <f t="shared" si="1"/>
        <v>41680</v>
      </c>
      <c r="Q11" s="221">
        <f t="shared" si="1"/>
        <v>41687</v>
      </c>
      <c r="R11" s="222">
        <f t="shared" si="1"/>
        <v>41694</v>
      </c>
      <c r="S11" s="361">
        <f t="shared" si="1"/>
        <v>41701</v>
      </c>
      <c r="T11" s="221">
        <f t="shared" si="1"/>
        <v>41708</v>
      </c>
      <c r="U11" s="221">
        <f t="shared" si="1"/>
        <v>41715</v>
      </c>
      <c r="V11" s="221">
        <f t="shared" si="1"/>
        <v>41722</v>
      </c>
      <c r="W11" s="362">
        <f t="shared" si="1"/>
        <v>41729</v>
      </c>
      <c r="X11" s="221">
        <f t="shared" si="1"/>
        <v>41736</v>
      </c>
      <c r="Y11" s="221">
        <f t="shared" si="1"/>
        <v>41743</v>
      </c>
      <c r="Z11" s="221">
        <f t="shared" si="1"/>
        <v>41750</v>
      </c>
      <c r="AA11" s="361">
        <f t="shared" si="1"/>
        <v>41757</v>
      </c>
      <c r="AB11" s="221">
        <f t="shared" si="1"/>
        <v>41764</v>
      </c>
      <c r="AC11" s="221">
        <f t="shared" si="1"/>
        <v>41771</v>
      </c>
      <c r="AD11" s="221">
        <f t="shared" si="1"/>
        <v>41778</v>
      </c>
      <c r="AE11" s="221">
        <f t="shared" si="1"/>
        <v>41785</v>
      </c>
      <c r="AF11" s="221">
        <f t="shared" si="1"/>
        <v>41792</v>
      </c>
      <c r="AG11" s="221">
        <f t="shared" si="1"/>
        <v>41799</v>
      </c>
      <c r="AH11" s="363">
        <f t="shared" si="1"/>
        <v>41806</v>
      </c>
    </row>
    <row r="12" spans="1:34" ht="16" thickBo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28" t="s">
        <v>74</v>
      </c>
      <c r="M12" s="193">
        <f>M81</f>
        <v>0</v>
      </c>
      <c r="N12" s="193">
        <f>N81</f>
        <v>0</v>
      </c>
      <c r="O12" s="74">
        <f>O81</f>
        <v>0</v>
      </c>
      <c r="P12" s="74">
        <f>P81</f>
        <v>34</v>
      </c>
      <c r="Q12" s="74">
        <f>Q81</f>
        <v>34</v>
      </c>
      <c r="R12" s="86"/>
      <c r="S12" s="74">
        <f>S81</f>
        <v>38</v>
      </c>
      <c r="T12" s="74">
        <f>T81</f>
        <v>38</v>
      </c>
      <c r="U12" s="74">
        <f t="shared" ref="U12" si="2">U81</f>
        <v>38</v>
      </c>
      <c r="V12" s="74">
        <f>V81</f>
        <v>38</v>
      </c>
      <c r="W12" s="323">
        <f>W81</f>
        <v>38</v>
      </c>
      <c r="X12" s="74">
        <f>X81</f>
        <v>38</v>
      </c>
      <c r="Y12" s="74">
        <f>Y81</f>
        <v>38</v>
      </c>
      <c r="Z12" s="86"/>
      <c r="AA12" s="86"/>
      <c r="AB12" s="74">
        <f>AB81</f>
        <v>38</v>
      </c>
      <c r="AC12" s="74">
        <f t="shared" ref="AC12:AF12" si="3">AC81</f>
        <v>38</v>
      </c>
      <c r="AD12" s="74">
        <f t="shared" si="3"/>
        <v>38</v>
      </c>
      <c r="AE12" s="74">
        <f t="shared" si="3"/>
        <v>38</v>
      </c>
      <c r="AF12" s="74">
        <f t="shared" si="3"/>
        <v>38</v>
      </c>
      <c r="AG12" s="150"/>
      <c r="AH12" s="88" t="s">
        <v>163</v>
      </c>
    </row>
    <row r="13" spans="1:34" ht="16" customHeight="1" thickBo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3"/>
      <c r="M13" s="316" t="s">
        <v>156</v>
      </c>
      <c r="N13" s="316" t="s">
        <v>162</v>
      </c>
      <c r="O13" s="316" t="s">
        <v>162</v>
      </c>
      <c r="P13" s="74">
        <v>5</v>
      </c>
      <c r="Q13" s="74">
        <v>5</v>
      </c>
      <c r="R13" s="87"/>
      <c r="S13" s="74">
        <v>5</v>
      </c>
      <c r="T13" s="74">
        <v>5</v>
      </c>
      <c r="U13" s="74">
        <v>5</v>
      </c>
      <c r="V13" s="74">
        <v>5</v>
      </c>
      <c r="W13" s="323">
        <v>4</v>
      </c>
      <c r="X13" s="74">
        <v>5</v>
      </c>
      <c r="Y13" s="74">
        <v>5</v>
      </c>
      <c r="Z13" s="87"/>
      <c r="AA13" s="87"/>
      <c r="AB13" s="74">
        <v>5</v>
      </c>
      <c r="AC13" s="74">
        <v>5</v>
      </c>
      <c r="AD13" s="74">
        <v>5</v>
      </c>
      <c r="AE13" s="74">
        <v>5</v>
      </c>
      <c r="AF13" s="74">
        <v>5</v>
      </c>
      <c r="AG13" s="75">
        <v>5</v>
      </c>
      <c r="AH13" s="91">
        <v>5</v>
      </c>
    </row>
    <row r="14" spans="1:34" ht="16" thickBot="1">
      <c r="B14" s="48"/>
      <c r="C14" s="299" t="s">
        <v>122</v>
      </c>
      <c r="D14" s="300" t="s">
        <v>129</v>
      </c>
      <c r="E14" s="230" t="s">
        <v>121</v>
      </c>
      <c r="F14" s="230" t="s">
        <v>128</v>
      </c>
      <c r="G14" s="230" t="s">
        <v>120</v>
      </c>
      <c r="H14" s="231" t="s">
        <v>6</v>
      </c>
      <c r="I14" s="175" t="s">
        <v>68</v>
      </c>
      <c r="J14" s="108" t="s">
        <v>73</v>
      </c>
      <c r="K14" s="103" t="s">
        <v>69</v>
      </c>
      <c r="L14" s="101"/>
      <c r="M14" s="317"/>
      <c r="N14" s="317"/>
      <c r="O14" s="317"/>
      <c r="P14" s="34"/>
      <c r="Q14" s="34"/>
      <c r="R14" s="178" t="s">
        <v>72</v>
      </c>
      <c r="S14" s="35"/>
      <c r="T14" s="36"/>
      <c r="U14" s="36"/>
      <c r="V14" s="37"/>
      <c r="W14" s="324"/>
      <c r="X14" s="34"/>
      <c r="Y14" s="34"/>
      <c r="Z14" s="178" t="s">
        <v>72</v>
      </c>
      <c r="AA14" s="178" t="s">
        <v>72</v>
      </c>
      <c r="AB14" s="35"/>
      <c r="AC14" s="35"/>
      <c r="AD14" s="35"/>
      <c r="AE14" s="35"/>
      <c r="AF14" s="35"/>
      <c r="AG14" s="97"/>
      <c r="AH14" s="38"/>
    </row>
    <row r="15" spans="1:34" ht="15" customHeight="1">
      <c r="A15" s="460" t="s">
        <v>84</v>
      </c>
      <c r="B15" s="478" t="s">
        <v>85</v>
      </c>
      <c r="C15" s="411" t="s">
        <v>161</v>
      </c>
      <c r="D15" s="411" t="s">
        <v>142</v>
      </c>
      <c r="E15" s="406">
        <v>1.5</v>
      </c>
      <c r="F15" s="416">
        <f>E15-SUM(G15:H18)</f>
        <v>0</v>
      </c>
      <c r="G15" s="406">
        <v>1</v>
      </c>
      <c r="H15" s="406">
        <v>0.5</v>
      </c>
      <c r="I15" s="172">
        <v>8</v>
      </c>
      <c r="J15" s="111">
        <f>I15-K15</f>
        <v>-1</v>
      </c>
      <c r="K15" s="104">
        <f>SUM(M15:AH15)</f>
        <v>9</v>
      </c>
      <c r="L15" s="45" t="s">
        <v>59</v>
      </c>
      <c r="M15" s="317"/>
      <c r="N15" s="317"/>
      <c r="O15" s="317"/>
      <c r="P15" s="40">
        <v>1</v>
      </c>
      <c r="Q15" s="41">
        <v>1</v>
      </c>
      <c r="R15" s="217"/>
      <c r="S15" s="249">
        <v>1</v>
      </c>
      <c r="T15" s="40">
        <v>1</v>
      </c>
      <c r="U15" s="40">
        <v>1</v>
      </c>
      <c r="V15" s="40">
        <v>1</v>
      </c>
      <c r="W15" s="325">
        <v>1</v>
      </c>
      <c r="X15" s="40">
        <v>1</v>
      </c>
      <c r="Y15" s="40">
        <v>1</v>
      </c>
      <c r="Z15" s="179"/>
      <c r="AA15" s="179"/>
      <c r="AB15" s="40"/>
      <c r="AC15" s="40"/>
      <c r="AD15" s="40"/>
      <c r="AE15" s="40"/>
      <c r="AF15" s="40"/>
      <c r="AG15" s="98"/>
      <c r="AH15" s="42"/>
    </row>
    <row r="16" spans="1:34" ht="15" hidden="1" customHeight="1">
      <c r="A16" s="461"/>
      <c r="B16" s="479"/>
      <c r="C16" s="411"/>
      <c r="D16" s="411"/>
      <c r="E16" s="406"/>
      <c r="F16" s="417"/>
      <c r="G16" s="406"/>
      <c r="H16" s="406"/>
      <c r="I16" s="186">
        <v>10</v>
      </c>
      <c r="J16" s="81">
        <f t="shared" ref="J16:J17" si="4">I16-K16</f>
        <v>1</v>
      </c>
      <c r="K16" s="158">
        <f t="shared" ref="K16:K81" si="5">SUM(M16:AH16)</f>
        <v>9</v>
      </c>
      <c r="L16" s="128" t="s">
        <v>6</v>
      </c>
      <c r="M16" s="317"/>
      <c r="N16" s="317"/>
      <c r="O16" s="317"/>
      <c r="P16" s="129">
        <v>1</v>
      </c>
      <c r="Q16" s="130">
        <v>1</v>
      </c>
      <c r="R16" s="179"/>
      <c r="S16" s="247">
        <v>1</v>
      </c>
      <c r="T16" s="129">
        <v>1</v>
      </c>
      <c r="U16" s="129">
        <v>1</v>
      </c>
      <c r="V16" s="129">
        <v>1</v>
      </c>
      <c r="W16" s="326">
        <v>1</v>
      </c>
      <c r="X16" s="129">
        <v>1</v>
      </c>
      <c r="Y16" s="129">
        <v>1</v>
      </c>
      <c r="Z16" s="179"/>
      <c r="AA16" s="179"/>
      <c r="AB16" s="129"/>
      <c r="AC16" s="129"/>
      <c r="AD16" s="129"/>
      <c r="AE16" s="129"/>
      <c r="AF16" s="129"/>
      <c r="AG16" s="131"/>
      <c r="AH16" s="132"/>
    </row>
    <row r="17" spans="1:34" ht="16" hidden="1" customHeight="1">
      <c r="A17" s="461"/>
      <c r="B17" s="479"/>
      <c r="C17" s="411"/>
      <c r="D17" s="411"/>
      <c r="E17" s="406"/>
      <c r="F17" s="417"/>
      <c r="G17" s="406"/>
      <c r="H17" s="406"/>
      <c r="I17" s="186">
        <v>12</v>
      </c>
      <c r="J17" s="81">
        <f t="shared" si="4"/>
        <v>-2</v>
      </c>
      <c r="K17" s="158">
        <f t="shared" si="5"/>
        <v>14</v>
      </c>
      <c r="L17" s="128" t="s">
        <v>7</v>
      </c>
      <c r="M17" s="317"/>
      <c r="N17" s="317"/>
      <c r="O17" s="317"/>
      <c r="P17" s="129">
        <v>1</v>
      </c>
      <c r="Q17" s="130">
        <v>1</v>
      </c>
      <c r="R17" s="179"/>
      <c r="S17" s="247">
        <v>1</v>
      </c>
      <c r="T17" s="129">
        <v>1</v>
      </c>
      <c r="U17" s="129">
        <v>1</v>
      </c>
      <c r="V17" s="129">
        <v>1</v>
      </c>
      <c r="W17" s="327">
        <v>1</v>
      </c>
      <c r="X17" s="156">
        <v>1</v>
      </c>
      <c r="Y17" s="156">
        <v>1</v>
      </c>
      <c r="Z17" s="217"/>
      <c r="AA17" s="217"/>
      <c r="AB17" s="156">
        <v>1</v>
      </c>
      <c r="AC17" s="156">
        <v>1</v>
      </c>
      <c r="AD17" s="156">
        <v>1</v>
      </c>
      <c r="AE17" s="129">
        <v>1</v>
      </c>
      <c r="AF17" s="129">
        <v>1</v>
      </c>
      <c r="AG17" s="131"/>
      <c r="AH17" s="132"/>
    </row>
    <row r="18" spans="1:34" s="321" customFormat="1" ht="30" customHeight="1" thickBot="1">
      <c r="A18" s="462"/>
      <c r="B18" s="480"/>
      <c r="C18" s="412"/>
      <c r="D18" s="412"/>
      <c r="E18" s="439"/>
      <c r="F18" s="418"/>
      <c r="G18" s="439"/>
      <c r="H18" s="439"/>
      <c r="I18" s="318">
        <f>SUM(I16:I17)</f>
        <v>22</v>
      </c>
      <c r="J18" s="111">
        <f>I18-K18</f>
        <v>-1</v>
      </c>
      <c r="K18" s="319">
        <f>SUM(K16:K17)</f>
        <v>23</v>
      </c>
      <c r="L18" s="320" t="s">
        <v>139</v>
      </c>
      <c r="M18" s="317"/>
      <c r="N18" s="317"/>
      <c r="O18" s="317"/>
      <c r="P18" s="50">
        <f t="shared" ref="P18:Q18" si="6">SUM(P16:P17)</f>
        <v>2</v>
      </c>
      <c r="Q18" s="123">
        <f t="shared" si="6"/>
        <v>2</v>
      </c>
      <c r="R18" s="179"/>
      <c r="S18" s="210">
        <f t="shared" ref="S18:Y18" si="7">SUM(S16:S17)</f>
        <v>2</v>
      </c>
      <c r="T18" s="50">
        <f t="shared" si="7"/>
        <v>2</v>
      </c>
      <c r="U18" s="50">
        <f t="shared" si="7"/>
        <v>2</v>
      </c>
      <c r="V18" s="50">
        <f t="shared" si="7"/>
        <v>2</v>
      </c>
      <c r="W18" s="328">
        <f t="shared" si="7"/>
        <v>2</v>
      </c>
      <c r="X18" s="328">
        <f t="shared" si="7"/>
        <v>2</v>
      </c>
      <c r="Y18" s="328">
        <f t="shared" si="7"/>
        <v>2</v>
      </c>
      <c r="Z18" s="85"/>
      <c r="AA18" s="85"/>
      <c r="AB18" s="50">
        <f t="shared" ref="AB18:AF18" si="8">SUM(AB16:AB17)</f>
        <v>1</v>
      </c>
      <c r="AC18" s="50">
        <f t="shared" si="8"/>
        <v>1</v>
      </c>
      <c r="AD18" s="50">
        <f t="shared" si="8"/>
        <v>1</v>
      </c>
      <c r="AE18" s="50">
        <f t="shared" si="8"/>
        <v>1</v>
      </c>
      <c r="AF18" s="50">
        <f t="shared" si="8"/>
        <v>1</v>
      </c>
      <c r="AG18" s="52"/>
      <c r="AH18" s="52"/>
    </row>
    <row r="19" spans="1:34" ht="15" customHeight="1">
      <c r="A19" s="460" t="s">
        <v>86</v>
      </c>
      <c r="B19" s="428" t="s">
        <v>87</v>
      </c>
      <c r="C19" s="413" t="s">
        <v>164</v>
      </c>
      <c r="D19" s="413" t="s">
        <v>143</v>
      </c>
      <c r="E19" s="406">
        <v>1.5</v>
      </c>
      <c r="F19" s="416">
        <f>E19-SUM(G19:H22)</f>
        <v>0</v>
      </c>
      <c r="G19" s="406">
        <v>1</v>
      </c>
      <c r="H19" s="406">
        <v>0.5</v>
      </c>
      <c r="I19" s="370">
        <v>8</v>
      </c>
      <c r="J19" s="111">
        <f t="shared" ref="J19:J41" si="9">I19-K19</f>
        <v>-1</v>
      </c>
      <c r="K19" s="116">
        <f t="shared" si="5"/>
        <v>9</v>
      </c>
      <c r="L19" s="101" t="s">
        <v>59</v>
      </c>
      <c r="M19" s="317"/>
      <c r="N19" s="317"/>
      <c r="O19" s="317"/>
      <c r="P19" s="117">
        <v>1</v>
      </c>
      <c r="Q19" s="118">
        <v>1</v>
      </c>
      <c r="R19" s="179"/>
      <c r="S19" s="248">
        <v>1</v>
      </c>
      <c r="T19" s="117">
        <v>1</v>
      </c>
      <c r="U19" s="117">
        <v>1</v>
      </c>
      <c r="V19" s="117">
        <v>1</v>
      </c>
      <c r="W19" s="329">
        <v>1</v>
      </c>
      <c r="X19" s="117">
        <v>1</v>
      </c>
      <c r="Y19" s="117">
        <v>1</v>
      </c>
      <c r="Z19" s="179"/>
      <c r="AA19" s="179"/>
      <c r="AB19" s="117"/>
      <c r="AC19" s="117"/>
      <c r="AD19" s="117"/>
      <c r="AE19" s="117"/>
      <c r="AF19" s="117"/>
      <c r="AG19" s="119"/>
      <c r="AH19" s="120"/>
    </row>
    <row r="20" spans="1:34" ht="15" hidden="1" customHeight="1">
      <c r="A20" s="461"/>
      <c r="B20" s="429"/>
      <c r="C20" s="414"/>
      <c r="D20" s="414"/>
      <c r="E20" s="406"/>
      <c r="F20" s="417"/>
      <c r="G20" s="406"/>
      <c r="H20" s="406"/>
      <c r="I20" s="181">
        <v>10</v>
      </c>
      <c r="J20" s="111">
        <f t="shared" si="9"/>
        <v>0</v>
      </c>
      <c r="K20" s="158">
        <f t="shared" si="5"/>
        <v>10</v>
      </c>
      <c r="L20" s="128" t="s">
        <v>6</v>
      </c>
      <c r="M20" s="317"/>
      <c r="N20" s="317"/>
      <c r="O20" s="317"/>
      <c r="P20" s="129">
        <v>2</v>
      </c>
      <c r="Q20" s="130">
        <v>2</v>
      </c>
      <c r="R20" s="179"/>
      <c r="S20" s="247">
        <v>2</v>
      </c>
      <c r="T20" s="129">
        <v>2</v>
      </c>
      <c r="U20" s="129">
        <v>2</v>
      </c>
      <c r="V20" s="129"/>
      <c r="W20" s="326"/>
      <c r="X20" s="129"/>
      <c r="Y20" s="129"/>
      <c r="Z20" s="179"/>
      <c r="AA20" s="179"/>
      <c r="AB20" s="129"/>
      <c r="AC20" s="129"/>
      <c r="AD20" s="129"/>
      <c r="AE20" s="129"/>
      <c r="AF20" s="129"/>
      <c r="AG20" s="159"/>
      <c r="AH20" s="132"/>
    </row>
    <row r="21" spans="1:34" ht="15" hidden="1" customHeight="1">
      <c r="A21" s="461"/>
      <c r="B21" s="429"/>
      <c r="C21" s="414"/>
      <c r="D21" s="414"/>
      <c r="E21" s="406"/>
      <c r="F21" s="417"/>
      <c r="G21" s="406"/>
      <c r="H21" s="406"/>
      <c r="I21" s="181">
        <v>12</v>
      </c>
      <c r="J21" s="111">
        <f t="shared" si="9"/>
        <v>-6</v>
      </c>
      <c r="K21" s="158">
        <f t="shared" si="5"/>
        <v>18</v>
      </c>
      <c r="L21" s="128" t="s">
        <v>7</v>
      </c>
      <c r="M21" s="317"/>
      <c r="N21" s="317"/>
      <c r="O21" s="317"/>
      <c r="P21" s="129"/>
      <c r="Q21" s="130"/>
      <c r="R21" s="179"/>
      <c r="S21" s="247"/>
      <c r="T21" s="129"/>
      <c r="U21" s="129"/>
      <c r="V21" s="156">
        <v>2</v>
      </c>
      <c r="W21" s="327">
        <v>2</v>
      </c>
      <c r="X21" s="156">
        <v>2</v>
      </c>
      <c r="Y21" s="156">
        <v>2</v>
      </c>
      <c r="Z21" s="217"/>
      <c r="AA21" s="217"/>
      <c r="AB21" s="156">
        <v>2</v>
      </c>
      <c r="AC21" s="129">
        <v>2</v>
      </c>
      <c r="AD21" s="129">
        <v>2</v>
      </c>
      <c r="AE21" s="129">
        <v>2</v>
      </c>
      <c r="AF21" s="129">
        <v>2</v>
      </c>
      <c r="AG21" s="159"/>
      <c r="AH21" s="161"/>
    </row>
    <row r="22" spans="1:34" s="321" customFormat="1" ht="32" customHeight="1" thickBot="1">
      <c r="A22" s="462"/>
      <c r="B22" s="430"/>
      <c r="C22" s="415"/>
      <c r="D22" s="415"/>
      <c r="E22" s="439"/>
      <c r="F22" s="418"/>
      <c r="G22" s="439"/>
      <c r="H22" s="439"/>
      <c r="I22" s="107">
        <f>SUM(I20:I21)</f>
        <v>22</v>
      </c>
      <c r="J22" s="111">
        <f t="shared" si="9"/>
        <v>-6</v>
      </c>
      <c r="K22" s="319">
        <f>SUM(K20:K21)</f>
        <v>28</v>
      </c>
      <c r="L22" s="320" t="s">
        <v>139</v>
      </c>
      <c r="M22" s="317"/>
      <c r="N22" s="317"/>
      <c r="O22" s="317"/>
      <c r="P22" s="50">
        <f t="shared" ref="P22" si="10">SUM(P20:P21)</f>
        <v>2</v>
      </c>
      <c r="Q22" s="123">
        <f t="shared" ref="Q22" si="11">SUM(Q20:Q21)</f>
        <v>2</v>
      </c>
      <c r="R22" s="179"/>
      <c r="S22" s="210">
        <f t="shared" ref="S22" si="12">SUM(S20:S21)</f>
        <v>2</v>
      </c>
      <c r="T22" s="50">
        <f t="shared" ref="T22" si="13">SUM(T20:T21)</f>
        <v>2</v>
      </c>
      <c r="U22" s="50">
        <f t="shared" ref="U22" si="14">SUM(U20:U21)</f>
        <v>2</v>
      </c>
      <c r="V22" s="50">
        <f t="shared" ref="V22" si="15">SUM(V20:V21)</f>
        <v>2</v>
      </c>
      <c r="W22" s="328">
        <f t="shared" ref="W22" si="16">SUM(W20:W21)</f>
        <v>2</v>
      </c>
      <c r="X22" s="50">
        <f t="shared" ref="X22" si="17">SUM(X20:X21)</f>
        <v>2</v>
      </c>
      <c r="Y22" s="50">
        <f t="shared" ref="Y22" si="18">SUM(Y20:Y21)</f>
        <v>2</v>
      </c>
      <c r="Z22" s="85"/>
      <c r="AA22" s="85"/>
      <c r="AB22" s="50">
        <f t="shared" ref="AB22" si="19">SUM(AB20:AB21)</f>
        <v>2</v>
      </c>
      <c r="AC22" s="50">
        <f t="shared" ref="AC22" si="20">SUM(AC20:AC21)</f>
        <v>2</v>
      </c>
      <c r="AD22" s="50">
        <f t="shared" ref="AD22" si="21">SUM(AD20:AD21)</f>
        <v>2</v>
      </c>
      <c r="AE22" s="50">
        <f t="shared" ref="AE22" si="22">SUM(AE20:AE21)</f>
        <v>2</v>
      </c>
      <c r="AF22" s="50">
        <f t="shared" ref="AF22" si="23">SUM(AF20:AF21)</f>
        <v>2</v>
      </c>
      <c r="AG22" s="52"/>
      <c r="AH22" s="52"/>
    </row>
    <row r="23" spans="1:34" ht="16" customHeight="1">
      <c r="A23" s="460" t="s">
        <v>88</v>
      </c>
      <c r="B23" s="428" t="s">
        <v>89</v>
      </c>
      <c r="C23" s="413" t="s">
        <v>165</v>
      </c>
      <c r="D23" s="413" t="s">
        <v>166</v>
      </c>
      <c r="E23" s="405">
        <v>3.5</v>
      </c>
      <c r="F23" s="416">
        <f>E23-SUM(G23:H26)</f>
        <v>0</v>
      </c>
      <c r="G23" s="405">
        <v>2</v>
      </c>
      <c r="H23" s="405">
        <v>1.5</v>
      </c>
      <c r="I23" s="188">
        <v>10</v>
      </c>
      <c r="J23" s="111">
        <f t="shared" si="9"/>
        <v>1</v>
      </c>
      <c r="K23" s="116">
        <f t="shared" si="5"/>
        <v>9</v>
      </c>
      <c r="L23" s="101" t="s">
        <v>59</v>
      </c>
      <c r="M23" s="317"/>
      <c r="N23" s="317"/>
      <c r="O23" s="317"/>
      <c r="P23" s="194">
        <v>1</v>
      </c>
      <c r="Q23" s="195">
        <v>1</v>
      </c>
      <c r="R23" s="179"/>
      <c r="S23" s="382">
        <v>1</v>
      </c>
      <c r="T23" s="147">
        <v>1</v>
      </c>
      <c r="U23" s="147">
        <v>1</v>
      </c>
      <c r="V23" s="147">
        <v>1</v>
      </c>
      <c r="W23" s="330">
        <v>1</v>
      </c>
      <c r="X23" s="147">
        <v>1</v>
      </c>
      <c r="Y23" s="147">
        <v>1</v>
      </c>
      <c r="Z23" s="179"/>
      <c r="AA23" s="179"/>
      <c r="AB23" s="147"/>
      <c r="AC23" s="147"/>
      <c r="AD23" s="147"/>
      <c r="AE23" s="147"/>
      <c r="AF23" s="147"/>
      <c r="AG23" s="97"/>
      <c r="AH23" s="126"/>
    </row>
    <row r="24" spans="1:34" hidden="1">
      <c r="A24" s="461"/>
      <c r="B24" s="429"/>
      <c r="C24" s="414"/>
      <c r="D24" s="414"/>
      <c r="E24" s="406"/>
      <c r="F24" s="417"/>
      <c r="G24" s="406"/>
      <c r="H24" s="406"/>
      <c r="I24" s="186">
        <v>20</v>
      </c>
      <c r="J24" s="111">
        <f t="shared" si="9"/>
        <v>0</v>
      </c>
      <c r="K24" s="158">
        <f t="shared" si="5"/>
        <v>20</v>
      </c>
      <c r="L24" s="128" t="s">
        <v>6</v>
      </c>
      <c r="M24" s="317"/>
      <c r="N24" s="317"/>
      <c r="O24" s="317"/>
      <c r="P24" s="194">
        <v>4</v>
      </c>
      <c r="Q24" s="380">
        <v>4</v>
      </c>
      <c r="R24" s="179"/>
      <c r="S24" s="383">
        <v>4</v>
      </c>
      <c r="T24" s="194">
        <v>4</v>
      </c>
      <c r="U24" s="194">
        <v>4</v>
      </c>
      <c r="V24" s="194"/>
      <c r="W24" s="326"/>
      <c r="X24" s="129"/>
      <c r="Y24" s="129"/>
      <c r="Z24" s="179"/>
      <c r="AA24" s="179"/>
      <c r="AB24" s="129"/>
      <c r="AC24" s="129"/>
      <c r="AD24" s="129"/>
      <c r="AE24" s="129"/>
      <c r="AF24" s="129"/>
      <c r="AG24" s="131"/>
      <c r="AH24" s="160"/>
    </row>
    <row r="25" spans="1:34" hidden="1">
      <c r="A25" s="461"/>
      <c r="B25" s="429"/>
      <c r="C25" s="414"/>
      <c r="D25" s="414"/>
      <c r="E25" s="406"/>
      <c r="F25" s="417"/>
      <c r="G25" s="406"/>
      <c r="H25" s="406"/>
      <c r="I25" s="186">
        <v>30</v>
      </c>
      <c r="J25" s="111">
        <f t="shared" si="9"/>
        <v>-6</v>
      </c>
      <c r="K25" s="158">
        <f t="shared" si="5"/>
        <v>36</v>
      </c>
      <c r="L25" s="128" t="s">
        <v>7</v>
      </c>
      <c r="M25" s="317"/>
      <c r="N25" s="317"/>
      <c r="O25" s="317"/>
      <c r="P25" s="225"/>
      <c r="Q25" s="225"/>
      <c r="R25" s="179"/>
      <c r="S25" s="384"/>
      <c r="T25" s="129"/>
      <c r="U25" s="194"/>
      <c r="V25" s="194">
        <v>4</v>
      </c>
      <c r="W25" s="331">
        <v>4</v>
      </c>
      <c r="X25" s="194">
        <v>4</v>
      </c>
      <c r="Y25" s="194">
        <v>4</v>
      </c>
      <c r="Z25" s="217"/>
      <c r="AA25" s="217"/>
      <c r="AB25" s="194">
        <v>4</v>
      </c>
      <c r="AC25" s="194">
        <v>4</v>
      </c>
      <c r="AD25" s="194">
        <v>4</v>
      </c>
      <c r="AE25" s="194">
        <v>4</v>
      </c>
      <c r="AF25" s="194">
        <v>4</v>
      </c>
      <c r="AG25" s="131"/>
      <c r="AH25" s="160"/>
    </row>
    <row r="26" spans="1:34" s="321" customFormat="1" ht="38" customHeight="1" thickBot="1">
      <c r="A26" s="462"/>
      <c r="B26" s="430"/>
      <c r="C26" s="415"/>
      <c r="D26" s="415"/>
      <c r="E26" s="407"/>
      <c r="F26" s="418"/>
      <c r="G26" s="407"/>
      <c r="H26" s="407"/>
      <c r="I26" s="107">
        <f>SUM(I24:I25)</f>
        <v>50</v>
      </c>
      <c r="J26" s="111">
        <f t="shared" si="9"/>
        <v>-6</v>
      </c>
      <c r="K26" s="319">
        <f>SUM(K24:K25)</f>
        <v>56</v>
      </c>
      <c r="L26" s="320" t="s">
        <v>139</v>
      </c>
      <c r="M26" s="317"/>
      <c r="N26" s="317"/>
      <c r="O26" s="317"/>
      <c r="P26" s="50">
        <f t="shared" ref="P26" si="24">SUM(P24:P25)</f>
        <v>4</v>
      </c>
      <c r="Q26" s="123">
        <f t="shared" ref="Q26" si="25">SUM(Q24:Q25)</f>
        <v>4</v>
      </c>
      <c r="R26" s="179"/>
      <c r="S26" s="210">
        <f t="shared" ref="S26" si="26">SUM(S24:S25)</f>
        <v>4</v>
      </c>
      <c r="T26" s="50">
        <f t="shared" ref="T26" si="27">SUM(T24:T25)</f>
        <v>4</v>
      </c>
      <c r="U26" s="50">
        <f t="shared" ref="U26" si="28">SUM(U24:U25)</f>
        <v>4</v>
      </c>
      <c r="V26" s="50">
        <f t="shared" ref="V26" si="29">SUM(V24:V25)</f>
        <v>4</v>
      </c>
      <c r="W26" s="328">
        <f t="shared" ref="W26" si="30">SUM(W24:W25)</f>
        <v>4</v>
      </c>
      <c r="X26" s="50">
        <f t="shared" ref="X26" si="31">SUM(X24:X25)</f>
        <v>4</v>
      </c>
      <c r="Y26" s="50">
        <f t="shared" ref="Y26" si="32">SUM(Y24:Y25)</f>
        <v>4</v>
      </c>
      <c r="Z26" s="85"/>
      <c r="AA26" s="85"/>
      <c r="AB26" s="50">
        <f t="shared" ref="AB26" si="33">SUM(AB24:AB25)</f>
        <v>4</v>
      </c>
      <c r="AC26" s="50">
        <f t="shared" ref="AC26" si="34">SUM(AC24:AC25)</f>
        <v>4</v>
      </c>
      <c r="AD26" s="50">
        <f t="shared" ref="AD26" si="35">SUM(AD24:AD25)</f>
        <v>4</v>
      </c>
      <c r="AE26" s="50">
        <f t="shared" ref="AE26" si="36">SUM(AE24:AE25)</f>
        <v>4</v>
      </c>
      <c r="AF26" s="50">
        <f t="shared" ref="AF26" si="37">SUM(AF24:AF25)</f>
        <v>4</v>
      </c>
      <c r="AG26" s="52"/>
      <c r="AH26" s="52"/>
    </row>
    <row r="27" spans="1:34">
      <c r="A27" s="460" t="s">
        <v>90</v>
      </c>
      <c r="B27" s="428" t="s">
        <v>91</v>
      </c>
      <c r="C27" s="413" t="s">
        <v>158</v>
      </c>
      <c r="D27" s="413" t="s">
        <v>159</v>
      </c>
      <c r="E27" s="405">
        <v>2.5</v>
      </c>
      <c r="F27" s="416">
        <f>E27-SUM(G27:H30)</f>
        <v>0</v>
      </c>
      <c r="G27" s="405">
        <v>1.5</v>
      </c>
      <c r="H27" s="405">
        <v>1</v>
      </c>
      <c r="I27" s="188">
        <v>10</v>
      </c>
      <c r="J27" s="111">
        <f t="shared" si="9"/>
        <v>1</v>
      </c>
      <c r="K27" s="116">
        <f t="shared" si="5"/>
        <v>9</v>
      </c>
      <c r="L27" s="101" t="s">
        <v>59</v>
      </c>
      <c r="M27" s="317"/>
      <c r="N27" s="317"/>
      <c r="O27" s="317"/>
      <c r="P27" s="117">
        <v>1</v>
      </c>
      <c r="Q27" s="118">
        <v>1</v>
      </c>
      <c r="R27" s="179"/>
      <c r="S27" s="248">
        <v>1</v>
      </c>
      <c r="T27" s="117">
        <v>1</v>
      </c>
      <c r="U27" s="117">
        <v>1</v>
      </c>
      <c r="V27" s="117">
        <v>1</v>
      </c>
      <c r="W27" s="329">
        <v>1</v>
      </c>
      <c r="X27" s="117">
        <v>1</v>
      </c>
      <c r="Y27" s="117">
        <v>1</v>
      </c>
      <c r="Z27" s="179"/>
      <c r="AA27" s="179"/>
      <c r="AB27" s="117"/>
      <c r="AC27" s="117"/>
      <c r="AD27" s="117"/>
      <c r="AE27" s="117"/>
      <c r="AF27" s="117"/>
      <c r="AG27" s="119"/>
      <c r="AH27" s="120"/>
    </row>
    <row r="28" spans="1:34" ht="16" hidden="1" customHeight="1">
      <c r="A28" s="461"/>
      <c r="B28" s="429"/>
      <c r="C28" s="414"/>
      <c r="D28" s="414"/>
      <c r="E28" s="406"/>
      <c r="F28" s="417"/>
      <c r="G28" s="406"/>
      <c r="H28" s="406"/>
      <c r="I28" s="186">
        <v>15</v>
      </c>
      <c r="J28" s="111">
        <f t="shared" si="9"/>
        <v>-1</v>
      </c>
      <c r="K28" s="158">
        <f t="shared" si="5"/>
        <v>16</v>
      </c>
      <c r="L28" s="128" t="s">
        <v>6</v>
      </c>
      <c r="M28" s="317"/>
      <c r="N28" s="317"/>
      <c r="O28" s="317"/>
      <c r="P28" s="129">
        <v>2</v>
      </c>
      <c r="Q28" s="130">
        <v>2</v>
      </c>
      <c r="R28" s="179"/>
      <c r="S28" s="247">
        <v>2</v>
      </c>
      <c r="T28" s="129">
        <v>2</v>
      </c>
      <c r="U28" s="129">
        <v>2</v>
      </c>
      <c r="V28" s="129">
        <v>2</v>
      </c>
      <c r="W28" s="326">
        <v>2</v>
      </c>
      <c r="X28" s="129">
        <v>2</v>
      </c>
      <c r="Y28" s="129"/>
      <c r="Z28" s="179"/>
      <c r="AA28" s="179"/>
      <c r="AB28" s="129"/>
      <c r="AC28" s="129"/>
      <c r="AD28" s="129"/>
      <c r="AE28" s="129"/>
      <c r="AF28" s="129"/>
      <c r="AG28" s="131"/>
      <c r="AH28" s="132"/>
    </row>
    <row r="29" spans="1:34" ht="15" hidden="1" customHeight="1">
      <c r="A29" s="461"/>
      <c r="B29" s="429"/>
      <c r="C29" s="414"/>
      <c r="D29" s="414"/>
      <c r="E29" s="406"/>
      <c r="F29" s="417"/>
      <c r="G29" s="406"/>
      <c r="H29" s="406"/>
      <c r="I29" s="186">
        <v>20</v>
      </c>
      <c r="J29" s="111">
        <f t="shared" si="9"/>
        <v>-2</v>
      </c>
      <c r="K29" s="158">
        <f t="shared" si="5"/>
        <v>22</v>
      </c>
      <c r="L29" s="128" t="s">
        <v>7</v>
      </c>
      <c r="M29" s="317"/>
      <c r="N29" s="317"/>
      <c r="O29" s="317"/>
      <c r="P29" s="129"/>
      <c r="Q29" s="130"/>
      <c r="R29" s="179"/>
      <c r="S29" s="286"/>
      <c r="T29" s="129"/>
      <c r="U29" s="129"/>
      <c r="V29" s="129"/>
      <c r="W29" s="326"/>
      <c r="X29" s="129"/>
      <c r="Y29" s="129">
        <v>2</v>
      </c>
      <c r="Z29" s="217"/>
      <c r="AA29" s="217"/>
      <c r="AB29" s="129">
        <v>4</v>
      </c>
      <c r="AC29" s="129">
        <v>4</v>
      </c>
      <c r="AD29" s="129">
        <v>4</v>
      </c>
      <c r="AE29" s="129">
        <v>4</v>
      </c>
      <c r="AF29" s="129">
        <v>4</v>
      </c>
      <c r="AG29" s="131"/>
      <c r="AH29" s="132"/>
    </row>
    <row r="30" spans="1:34" s="321" customFormat="1" ht="32" customHeight="1" thickBot="1">
      <c r="A30" s="462"/>
      <c r="B30" s="430"/>
      <c r="C30" s="415"/>
      <c r="D30" s="415"/>
      <c r="E30" s="407"/>
      <c r="F30" s="418"/>
      <c r="G30" s="407"/>
      <c r="H30" s="407"/>
      <c r="I30" s="107">
        <f>SUM(I28:I29)</f>
        <v>35</v>
      </c>
      <c r="J30" s="111">
        <f t="shared" si="9"/>
        <v>-3</v>
      </c>
      <c r="K30" s="319">
        <f>SUM(K28:K29)</f>
        <v>38</v>
      </c>
      <c r="L30" s="320" t="s">
        <v>139</v>
      </c>
      <c r="M30" s="317"/>
      <c r="N30" s="317"/>
      <c r="O30" s="317"/>
      <c r="P30" s="50">
        <f t="shared" ref="P30" si="38">SUM(P28:P29)</f>
        <v>2</v>
      </c>
      <c r="Q30" s="123">
        <f t="shared" ref="Q30" si="39">SUM(Q28:Q29)</f>
        <v>2</v>
      </c>
      <c r="R30" s="179"/>
      <c r="S30" s="210">
        <f t="shared" ref="S30" si="40">SUM(S28:S29)</f>
        <v>2</v>
      </c>
      <c r="T30" s="50">
        <f t="shared" ref="T30" si="41">SUM(T28:T29)</f>
        <v>2</v>
      </c>
      <c r="U30" s="50">
        <f t="shared" ref="U30" si="42">SUM(U28:U29)</f>
        <v>2</v>
      </c>
      <c r="V30" s="50">
        <f t="shared" ref="V30" si="43">SUM(V28:V29)</f>
        <v>2</v>
      </c>
      <c r="W30" s="328">
        <f t="shared" ref="W30" si="44">SUM(W28:W29)</f>
        <v>2</v>
      </c>
      <c r="X30" s="50">
        <f t="shared" ref="X30" si="45">SUM(X28:X29)</f>
        <v>2</v>
      </c>
      <c r="Y30" s="50">
        <f t="shared" ref="Y30" si="46">SUM(Y28:Y29)</f>
        <v>2</v>
      </c>
      <c r="Z30" s="85"/>
      <c r="AA30" s="85"/>
      <c r="AB30" s="50">
        <f t="shared" ref="AB30" si="47">SUM(AB28:AB29)</f>
        <v>4</v>
      </c>
      <c r="AC30" s="50">
        <f t="shared" ref="AC30" si="48">SUM(AC28:AC29)</f>
        <v>4</v>
      </c>
      <c r="AD30" s="50">
        <f t="shared" ref="AD30" si="49">SUM(AD28:AD29)</f>
        <v>4</v>
      </c>
      <c r="AE30" s="50">
        <f t="shared" ref="AE30" si="50">SUM(AE28:AE29)</f>
        <v>4</v>
      </c>
      <c r="AF30" s="50">
        <f t="shared" ref="AF30" si="51">SUM(AF28:AF29)</f>
        <v>4</v>
      </c>
      <c r="AG30" s="52"/>
      <c r="AH30" s="52"/>
    </row>
    <row r="31" spans="1:34" ht="15" customHeight="1">
      <c r="A31" s="431" t="s">
        <v>92</v>
      </c>
      <c r="B31" s="428" t="s">
        <v>93</v>
      </c>
      <c r="C31" s="413" t="s">
        <v>140</v>
      </c>
      <c r="D31" s="413" t="s">
        <v>167</v>
      </c>
      <c r="E31" s="405">
        <v>2.5</v>
      </c>
      <c r="F31" s="416">
        <f>E31-SUM(G31:H34)</f>
        <v>0</v>
      </c>
      <c r="G31" s="405">
        <v>1.5</v>
      </c>
      <c r="H31" s="405">
        <v>1</v>
      </c>
      <c r="I31" s="188">
        <v>10</v>
      </c>
      <c r="J31" s="111">
        <f t="shared" si="9"/>
        <v>-2</v>
      </c>
      <c r="K31" s="116">
        <f t="shared" si="5"/>
        <v>12</v>
      </c>
      <c r="L31" s="101" t="s">
        <v>59</v>
      </c>
      <c r="M31" s="317"/>
      <c r="N31" s="317"/>
      <c r="O31" s="317"/>
      <c r="P31" s="117"/>
      <c r="Q31" s="118"/>
      <c r="R31" s="179"/>
      <c r="S31" s="248">
        <v>1</v>
      </c>
      <c r="T31" s="117">
        <v>1</v>
      </c>
      <c r="U31" s="117">
        <v>1</v>
      </c>
      <c r="V31" s="117">
        <v>1</v>
      </c>
      <c r="W31" s="117">
        <v>1</v>
      </c>
      <c r="X31" s="117">
        <v>1</v>
      </c>
      <c r="Y31" s="117">
        <v>1</v>
      </c>
      <c r="Z31" s="179"/>
      <c r="AA31" s="179"/>
      <c r="AB31" s="117">
        <v>1</v>
      </c>
      <c r="AC31" s="117">
        <v>1</v>
      </c>
      <c r="AD31" s="117">
        <v>1</v>
      </c>
      <c r="AE31" s="117">
        <v>1</v>
      </c>
      <c r="AF31" s="117">
        <v>1</v>
      </c>
      <c r="AG31" s="119"/>
      <c r="AH31" s="120"/>
    </row>
    <row r="32" spans="1:34" ht="15" hidden="1" customHeight="1">
      <c r="A32" s="423"/>
      <c r="B32" s="429"/>
      <c r="C32" s="414"/>
      <c r="D32" s="414"/>
      <c r="E32" s="406"/>
      <c r="F32" s="417"/>
      <c r="G32" s="406"/>
      <c r="H32" s="406"/>
      <c r="I32" s="186">
        <v>15</v>
      </c>
      <c r="J32" s="111">
        <f t="shared" si="9"/>
        <v>0</v>
      </c>
      <c r="K32" s="158">
        <f t="shared" si="5"/>
        <v>15</v>
      </c>
      <c r="L32" s="128" t="s">
        <v>6</v>
      </c>
      <c r="M32" s="317"/>
      <c r="N32" s="317"/>
      <c r="O32" s="317"/>
      <c r="P32" s="129"/>
      <c r="Q32" s="130"/>
      <c r="R32" s="179"/>
      <c r="S32" s="247">
        <v>1</v>
      </c>
      <c r="T32" s="129">
        <v>1</v>
      </c>
      <c r="U32" s="129">
        <v>1</v>
      </c>
      <c r="V32" s="129">
        <v>1</v>
      </c>
      <c r="W32" s="326">
        <v>1</v>
      </c>
      <c r="X32" s="129">
        <v>1</v>
      </c>
      <c r="Y32" s="129">
        <v>1</v>
      </c>
      <c r="Z32" s="179"/>
      <c r="AA32" s="179"/>
      <c r="AB32" s="129">
        <v>1</v>
      </c>
      <c r="AC32" s="129">
        <v>1</v>
      </c>
      <c r="AD32" s="129">
        <v>2</v>
      </c>
      <c r="AE32" s="129">
        <v>2</v>
      </c>
      <c r="AF32" s="129">
        <v>2</v>
      </c>
      <c r="AG32" s="131"/>
      <c r="AH32" s="132"/>
    </row>
    <row r="33" spans="1:34" ht="16" hidden="1" customHeight="1">
      <c r="A33" s="470"/>
      <c r="B33" s="429"/>
      <c r="C33" s="414"/>
      <c r="D33" s="414"/>
      <c r="E33" s="406"/>
      <c r="F33" s="417"/>
      <c r="G33" s="406"/>
      <c r="H33" s="406"/>
      <c r="I33" s="186">
        <v>20</v>
      </c>
      <c r="J33" s="111">
        <f t="shared" si="9"/>
        <v>-1</v>
      </c>
      <c r="K33" s="158">
        <f t="shared" si="5"/>
        <v>21</v>
      </c>
      <c r="L33" s="128" t="s">
        <v>7</v>
      </c>
      <c r="M33" s="317"/>
      <c r="N33" s="317"/>
      <c r="O33" s="317"/>
      <c r="P33" s="129"/>
      <c r="Q33" s="130"/>
      <c r="R33" s="179"/>
      <c r="S33" s="286">
        <v>2</v>
      </c>
      <c r="T33" s="129">
        <v>2</v>
      </c>
      <c r="U33" s="129">
        <v>2</v>
      </c>
      <c r="V33" s="129">
        <v>2</v>
      </c>
      <c r="W33" s="326">
        <v>2</v>
      </c>
      <c r="X33" s="129">
        <v>2</v>
      </c>
      <c r="Y33" s="129">
        <v>2</v>
      </c>
      <c r="Z33" s="217"/>
      <c r="AA33" s="217"/>
      <c r="AB33" s="129">
        <v>2</v>
      </c>
      <c r="AC33" s="129">
        <v>2</v>
      </c>
      <c r="AD33" s="129">
        <v>1</v>
      </c>
      <c r="AE33" s="129">
        <v>1</v>
      </c>
      <c r="AF33" s="129">
        <v>1</v>
      </c>
      <c r="AG33" s="131"/>
      <c r="AH33" s="132"/>
    </row>
    <row r="34" spans="1:34" s="321" customFormat="1" ht="24" customHeight="1" thickBot="1">
      <c r="A34" s="318"/>
      <c r="B34" s="430"/>
      <c r="C34" s="415"/>
      <c r="D34" s="415"/>
      <c r="E34" s="407"/>
      <c r="F34" s="418"/>
      <c r="G34" s="407"/>
      <c r="H34" s="407"/>
      <c r="I34" s="107">
        <f>SUM(I32:I33)</f>
        <v>35</v>
      </c>
      <c r="J34" s="111">
        <f t="shared" si="9"/>
        <v>-1</v>
      </c>
      <c r="K34" s="319">
        <f>SUM(K32:K33)</f>
        <v>36</v>
      </c>
      <c r="L34" s="320" t="s">
        <v>139</v>
      </c>
      <c r="M34" s="317"/>
      <c r="N34" s="317"/>
      <c r="O34" s="317"/>
      <c r="P34" s="50">
        <f t="shared" ref="P34" si="52">SUM(P32:P33)</f>
        <v>0</v>
      </c>
      <c r="Q34" s="123">
        <f t="shared" ref="Q34" si="53">SUM(Q32:Q33)</f>
        <v>0</v>
      </c>
      <c r="R34" s="179"/>
      <c r="S34" s="210">
        <f t="shared" ref="S34" si="54">SUM(S32:S33)</f>
        <v>3</v>
      </c>
      <c r="T34" s="50">
        <f t="shared" ref="T34" si="55">SUM(T32:T33)</f>
        <v>3</v>
      </c>
      <c r="U34" s="50">
        <f t="shared" ref="U34" si="56">SUM(U32:U33)</f>
        <v>3</v>
      </c>
      <c r="V34" s="50">
        <f t="shared" ref="V34" si="57">SUM(V32:V33)</f>
        <v>3</v>
      </c>
      <c r="W34" s="328">
        <f t="shared" ref="W34" si="58">SUM(W32:W33)</f>
        <v>3</v>
      </c>
      <c r="X34" s="50">
        <f t="shared" ref="X34" si="59">SUM(X32:X33)</f>
        <v>3</v>
      </c>
      <c r="Y34" s="50">
        <f t="shared" ref="Y34" si="60">SUM(Y32:Y33)</f>
        <v>3</v>
      </c>
      <c r="Z34" s="85"/>
      <c r="AA34" s="85"/>
      <c r="AB34" s="50">
        <f t="shared" ref="AB34" si="61">SUM(AB32:AB33)</f>
        <v>3</v>
      </c>
      <c r="AC34" s="50">
        <f t="shared" ref="AC34" si="62">SUM(AC32:AC33)</f>
        <v>3</v>
      </c>
      <c r="AD34" s="50">
        <f t="shared" ref="AD34" si="63">SUM(AD32:AD33)</f>
        <v>3</v>
      </c>
      <c r="AE34" s="50">
        <f t="shared" ref="AE34" si="64">SUM(AE32:AE33)</f>
        <v>3</v>
      </c>
      <c r="AF34" s="50">
        <f t="shared" ref="AF34" si="65">SUM(AF32:AF33)</f>
        <v>3</v>
      </c>
      <c r="AG34" s="52"/>
      <c r="AH34" s="52"/>
    </row>
    <row r="35" spans="1:34" ht="15" customHeight="1">
      <c r="A35" s="466" t="s">
        <v>94</v>
      </c>
      <c r="B35" s="471" t="s">
        <v>95</v>
      </c>
      <c r="C35" s="413" t="s">
        <v>141</v>
      </c>
      <c r="D35" s="413" t="s">
        <v>144</v>
      </c>
      <c r="E35" s="405">
        <v>2.5</v>
      </c>
      <c r="F35" s="416">
        <f>E35-SUM(G35:H38)</f>
        <v>0</v>
      </c>
      <c r="G35" s="405">
        <v>1.5</v>
      </c>
      <c r="H35" s="405">
        <v>1</v>
      </c>
      <c r="I35" s="188">
        <v>10</v>
      </c>
      <c r="J35" s="111">
        <f t="shared" si="9"/>
        <v>-4</v>
      </c>
      <c r="K35" s="116">
        <f t="shared" si="5"/>
        <v>14</v>
      </c>
      <c r="L35" s="101" t="s">
        <v>59</v>
      </c>
      <c r="M35" s="317"/>
      <c r="N35" s="317"/>
      <c r="O35" s="317"/>
      <c r="P35" s="127">
        <v>1</v>
      </c>
      <c r="Q35" s="240">
        <v>1</v>
      </c>
      <c r="R35" s="179"/>
      <c r="S35" s="250">
        <v>1</v>
      </c>
      <c r="T35" s="127">
        <v>1</v>
      </c>
      <c r="U35" s="127">
        <v>1</v>
      </c>
      <c r="V35" s="127">
        <v>1</v>
      </c>
      <c r="W35" s="326">
        <v>1</v>
      </c>
      <c r="X35" s="127">
        <v>1</v>
      </c>
      <c r="Y35" s="127">
        <v>1</v>
      </c>
      <c r="Z35" s="179"/>
      <c r="AA35" s="179"/>
      <c r="AB35" s="127">
        <v>1</v>
      </c>
      <c r="AC35" s="127">
        <v>1</v>
      </c>
      <c r="AD35" s="127">
        <v>1</v>
      </c>
      <c r="AE35" s="127">
        <v>1</v>
      </c>
      <c r="AF35" s="127">
        <v>1</v>
      </c>
      <c r="AG35" s="119"/>
      <c r="AH35" s="120"/>
    </row>
    <row r="36" spans="1:34" ht="15" hidden="1" customHeight="1">
      <c r="A36" s="466"/>
      <c r="B36" s="472"/>
      <c r="C36" s="414"/>
      <c r="D36" s="414"/>
      <c r="E36" s="406"/>
      <c r="F36" s="417"/>
      <c r="G36" s="406"/>
      <c r="H36" s="406"/>
      <c r="I36" s="186">
        <v>15</v>
      </c>
      <c r="J36" s="111">
        <f t="shared" si="9"/>
        <v>0</v>
      </c>
      <c r="K36" s="158">
        <f t="shared" si="5"/>
        <v>15</v>
      </c>
      <c r="L36" s="128" t="s">
        <v>6</v>
      </c>
      <c r="M36" s="317"/>
      <c r="N36" s="317"/>
      <c r="O36" s="317"/>
      <c r="P36" s="129">
        <v>1</v>
      </c>
      <c r="Q36" s="130">
        <v>1</v>
      </c>
      <c r="R36" s="179"/>
      <c r="S36" s="247">
        <v>1</v>
      </c>
      <c r="T36" s="129">
        <v>1</v>
      </c>
      <c r="U36" s="129">
        <v>1</v>
      </c>
      <c r="V36" s="129">
        <v>1</v>
      </c>
      <c r="W36" s="326">
        <v>1</v>
      </c>
      <c r="X36" s="129">
        <v>1</v>
      </c>
      <c r="Y36" s="129">
        <v>2</v>
      </c>
      <c r="Z36" s="179"/>
      <c r="AA36" s="179"/>
      <c r="AB36" s="129">
        <v>1</v>
      </c>
      <c r="AC36" s="129">
        <v>1</v>
      </c>
      <c r="AD36" s="129">
        <v>1</v>
      </c>
      <c r="AE36" s="129">
        <v>1</v>
      </c>
      <c r="AF36" s="129">
        <v>1</v>
      </c>
      <c r="AG36" s="131"/>
      <c r="AH36" s="132"/>
    </row>
    <row r="37" spans="1:34" ht="15" hidden="1" customHeight="1">
      <c r="A37" s="466"/>
      <c r="B37" s="472"/>
      <c r="C37" s="414"/>
      <c r="D37" s="414"/>
      <c r="E37" s="406"/>
      <c r="F37" s="417"/>
      <c r="G37" s="406"/>
      <c r="H37" s="406"/>
      <c r="I37" s="186">
        <v>20</v>
      </c>
      <c r="J37" s="111">
        <f t="shared" si="9"/>
        <v>-2</v>
      </c>
      <c r="K37" s="158">
        <f t="shared" si="5"/>
        <v>22</v>
      </c>
      <c r="L37" s="128" t="s">
        <v>7</v>
      </c>
      <c r="M37" s="317"/>
      <c r="N37" s="317"/>
      <c r="O37" s="317"/>
      <c r="P37" s="129">
        <v>2</v>
      </c>
      <c r="Q37" s="130">
        <v>2</v>
      </c>
      <c r="R37" s="179"/>
      <c r="S37" s="247">
        <v>2</v>
      </c>
      <c r="T37" s="129">
        <v>2</v>
      </c>
      <c r="U37" s="129">
        <v>2</v>
      </c>
      <c r="V37" s="129">
        <v>2</v>
      </c>
      <c r="W37" s="326">
        <v>2</v>
      </c>
      <c r="X37" s="129">
        <v>2</v>
      </c>
      <c r="Y37" s="129">
        <v>1</v>
      </c>
      <c r="Z37" s="217"/>
      <c r="AA37" s="217"/>
      <c r="AB37" s="129">
        <v>1</v>
      </c>
      <c r="AC37" s="129">
        <v>1</v>
      </c>
      <c r="AD37" s="129">
        <v>1</v>
      </c>
      <c r="AE37" s="129">
        <v>1</v>
      </c>
      <c r="AF37" s="129">
        <v>1</v>
      </c>
      <c r="AG37" s="131"/>
      <c r="AH37" s="160"/>
    </row>
    <row r="38" spans="1:34" s="321" customFormat="1" ht="25" customHeight="1" thickBot="1">
      <c r="A38" s="318"/>
      <c r="B38" s="473"/>
      <c r="C38" s="415"/>
      <c r="D38" s="415"/>
      <c r="E38" s="407"/>
      <c r="F38" s="418"/>
      <c r="G38" s="407"/>
      <c r="H38" s="407"/>
      <c r="I38" s="107">
        <f>SUM(I36:I37)</f>
        <v>35</v>
      </c>
      <c r="J38" s="111">
        <f t="shared" si="9"/>
        <v>-2</v>
      </c>
      <c r="K38" s="319">
        <f>SUM(K36:K37)</f>
        <v>37</v>
      </c>
      <c r="L38" s="320" t="s">
        <v>139</v>
      </c>
      <c r="M38" s="317"/>
      <c r="N38" s="317"/>
      <c r="O38" s="317"/>
      <c r="P38" s="50">
        <f t="shared" ref="P38" si="66">SUM(P36:P37)</f>
        <v>3</v>
      </c>
      <c r="Q38" s="123">
        <f t="shared" ref="Q38" si="67">SUM(Q36:Q37)</f>
        <v>3</v>
      </c>
      <c r="R38" s="179"/>
      <c r="S38" s="210">
        <f t="shared" ref="S38" si="68">SUM(S36:S37)</f>
        <v>3</v>
      </c>
      <c r="T38" s="50">
        <f t="shared" ref="T38" si="69">SUM(T36:T37)</f>
        <v>3</v>
      </c>
      <c r="U38" s="50">
        <f t="shared" ref="U38" si="70">SUM(U36:U37)</f>
        <v>3</v>
      </c>
      <c r="V38" s="50">
        <f t="shared" ref="V38" si="71">SUM(V36:V37)</f>
        <v>3</v>
      </c>
      <c r="W38" s="328">
        <f t="shared" ref="W38" si="72">SUM(W36:W37)</f>
        <v>3</v>
      </c>
      <c r="X38" s="50">
        <f t="shared" ref="X38" si="73">SUM(X36:X37)</f>
        <v>3</v>
      </c>
      <c r="Y38" s="50">
        <f t="shared" ref="Y38" si="74">SUM(Y36:Y37)</f>
        <v>3</v>
      </c>
      <c r="Z38" s="85"/>
      <c r="AA38" s="85"/>
      <c r="AB38" s="50">
        <f t="shared" ref="AB38" si="75">SUM(AB36:AB37)</f>
        <v>2</v>
      </c>
      <c r="AC38" s="50">
        <f t="shared" ref="AC38" si="76">SUM(AC36:AC37)</f>
        <v>2</v>
      </c>
      <c r="AD38" s="50">
        <f t="shared" ref="AD38" si="77">SUM(AD36:AD37)</f>
        <v>2</v>
      </c>
      <c r="AE38" s="50">
        <f t="shared" ref="AE38" si="78">SUM(AE36:AE37)</f>
        <v>2</v>
      </c>
      <c r="AF38" s="50">
        <f t="shared" ref="AF38" si="79">SUM(AF36:AF37)</f>
        <v>2</v>
      </c>
      <c r="AG38" s="52"/>
      <c r="AH38" s="52"/>
    </row>
    <row r="39" spans="1:34" ht="16" customHeight="1">
      <c r="A39" s="466" t="s">
        <v>96</v>
      </c>
      <c r="B39" s="467" t="s">
        <v>117</v>
      </c>
      <c r="C39" s="413" t="s">
        <v>140</v>
      </c>
      <c r="D39" s="413"/>
      <c r="E39" s="405">
        <v>2</v>
      </c>
      <c r="F39" s="416">
        <f>E35-SUM(G35:H38)</f>
        <v>0</v>
      </c>
      <c r="G39" s="405">
        <v>2</v>
      </c>
      <c r="H39" s="405"/>
      <c r="I39" s="186"/>
      <c r="J39" s="111">
        <f t="shared" si="9"/>
        <v>0</v>
      </c>
      <c r="K39" s="116">
        <f t="shared" si="5"/>
        <v>0</v>
      </c>
      <c r="L39" s="101" t="s">
        <v>59</v>
      </c>
      <c r="M39" s="317"/>
      <c r="N39" s="317"/>
      <c r="O39" s="317"/>
      <c r="P39" s="127"/>
      <c r="Q39" s="48"/>
      <c r="R39" s="179"/>
      <c r="S39" s="48"/>
      <c r="T39" s="127"/>
      <c r="U39" s="127"/>
      <c r="V39" s="127"/>
      <c r="W39" s="329"/>
      <c r="X39" s="127"/>
      <c r="Y39" s="127"/>
      <c r="Z39" s="179"/>
      <c r="AA39" s="179"/>
      <c r="AB39" s="127"/>
      <c r="AC39" s="127"/>
      <c r="AD39" s="127"/>
      <c r="AE39" s="127"/>
      <c r="AF39" s="127"/>
      <c r="AG39" s="119"/>
      <c r="AH39" s="120"/>
    </row>
    <row r="40" spans="1:34">
      <c r="A40" s="466"/>
      <c r="B40" s="467"/>
      <c r="C40" s="414"/>
      <c r="D40" s="414"/>
      <c r="E40" s="406"/>
      <c r="F40" s="417"/>
      <c r="G40" s="406"/>
      <c r="H40" s="406"/>
      <c r="I40" s="186"/>
      <c r="J40" s="111">
        <f t="shared" si="9"/>
        <v>0</v>
      </c>
      <c r="K40" s="158">
        <f t="shared" si="5"/>
        <v>0</v>
      </c>
      <c r="L40" s="128" t="s">
        <v>6</v>
      </c>
      <c r="M40" s="317"/>
      <c r="N40" s="317"/>
      <c r="O40" s="317"/>
      <c r="P40" s="129"/>
      <c r="Q40" s="130"/>
      <c r="R40" s="179"/>
      <c r="S40" s="286"/>
      <c r="T40" s="129"/>
      <c r="U40" s="129"/>
      <c r="V40" s="129"/>
      <c r="W40" s="326"/>
      <c r="X40" s="129"/>
      <c r="Y40" s="129"/>
      <c r="Z40" s="179"/>
      <c r="AA40" s="179"/>
      <c r="AB40" s="129"/>
      <c r="AC40" s="129"/>
      <c r="AD40" s="129"/>
      <c r="AE40" s="129"/>
      <c r="AF40" s="129"/>
      <c r="AG40" s="131"/>
      <c r="AH40" s="132"/>
    </row>
    <row r="41" spans="1:34" ht="16" thickBot="1">
      <c r="A41" s="466"/>
      <c r="B41" s="467"/>
      <c r="C41" s="414"/>
      <c r="D41" s="414"/>
      <c r="E41" s="406"/>
      <c r="F41" s="417"/>
      <c r="G41" s="406"/>
      <c r="H41" s="406"/>
      <c r="I41" s="318"/>
      <c r="J41" s="111">
        <f t="shared" si="9"/>
        <v>0</v>
      </c>
      <c r="K41" s="158">
        <f t="shared" si="5"/>
        <v>0</v>
      </c>
      <c r="L41" s="128" t="s">
        <v>7</v>
      </c>
      <c r="M41" s="339"/>
      <c r="N41" s="339"/>
      <c r="O41" s="317"/>
      <c r="P41" s="129"/>
      <c r="Q41" s="130"/>
      <c r="R41" s="179"/>
      <c r="S41" s="247"/>
      <c r="T41" s="129"/>
      <c r="U41" s="129"/>
      <c r="V41" s="129"/>
      <c r="W41" s="326"/>
      <c r="X41" s="129"/>
      <c r="Y41" s="129"/>
      <c r="Z41" s="217"/>
      <c r="AA41" s="217"/>
      <c r="AB41" s="129"/>
      <c r="AC41" s="129"/>
      <c r="AD41" s="129"/>
      <c r="AE41" s="129"/>
      <c r="AF41" s="129"/>
      <c r="AG41" s="131"/>
      <c r="AH41" s="160"/>
    </row>
    <row r="42" spans="1:34" s="232" customFormat="1" ht="16" thickBot="1">
      <c r="A42" s="468" t="s">
        <v>60</v>
      </c>
      <c r="B42" s="452"/>
      <c r="C42" s="452"/>
      <c r="D42" s="452"/>
      <c r="E42" s="452"/>
      <c r="F42" s="452"/>
      <c r="G42" s="452"/>
      <c r="H42" s="452"/>
      <c r="I42" s="452"/>
      <c r="J42" s="452"/>
      <c r="K42" s="340">
        <f t="shared" si="5"/>
        <v>62</v>
      </c>
      <c r="L42" s="341" t="s">
        <v>59</v>
      </c>
      <c r="M42" s="342">
        <f t="shared" ref="M42:N44" si="80">M15+M19+M27+M23+M31+M39</f>
        <v>0</v>
      </c>
      <c r="N42" s="343">
        <f t="shared" si="80"/>
        <v>0</v>
      </c>
      <c r="O42" s="343"/>
      <c r="P42" s="343">
        <f t="shared" ref="P42:Q44" si="81">P15+P19+P27+P23+P31+P39+P35</f>
        <v>5</v>
      </c>
      <c r="Q42" s="381">
        <f t="shared" si="81"/>
        <v>5</v>
      </c>
      <c r="R42" s="179"/>
      <c r="S42" s="385">
        <f t="shared" ref="S42:Y44" si="82">S15+S19+S27+S23+S31+S39+S35</f>
        <v>6</v>
      </c>
      <c r="T42" s="343">
        <f t="shared" si="82"/>
        <v>6</v>
      </c>
      <c r="U42" s="343">
        <f t="shared" si="82"/>
        <v>6</v>
      </c>
      <c r="V42" s="343">
        <f t="shared" si="82"/>
        <v>6</v>
      </c>
      <c r="W42" s="343">
        <f t="shared" si="82"/>
        <v>6</v>
      </c>
      <c r="X42" s="343">
        <f t="shared" si="82"/>
        <v>6</v>
      </c>
      <c r="Y42" s="343">
        <f t="shared" si="82"/>
        <v>6</v>
      </c>
      <c r="Z42" s="208"/>
      <c r="AA42" s="208"/>
      <c r="AB42" s="343">
        <f t="shared" ref="AB42:AF43" si="83">AB15+AB19+AB27+AB23+AB31+AB39+AB35</f>
        <v>2</v>
      </c>
      <c r="AC42" s="343">
        <f t="shared" si="83"/>
        <v>2</v>
      </c>
      <c r="AD42" s="343">
        <f t="shared" si="83"/>
        <v>2</v>
      </c>
      <c r="AE42" s="343">
        <f t="shared" si="83"/>
        <v>2</v>
      </c>
      <c r="AF42" s="343">
        <f t="shared" si="83"/>
        <v>2</v>
      </c>
      <c r="AG42" s="342"/>
      <c r="AH42" s="344">
        <f>AH15+AH19+AH27+AH23+AH31+AH39</f>
        <v>0</v>
      </c>
    </row>
    <row r="43" spans="1:34" hidden="1">
      <c r="A43" s="468"/>
      <c r="B43" s="452"/>
      <c r="C43" s="452"/>
      <c r="D43" s="452"/>
      <c r="E43" s="452"/>
      <c r="F43" s="452"/>
      <c r="G43" s="452"/>
      <c r="H43" s="452"/>
      <c r="I43" s="452"/>
      <c r="J43" s="452"/>
      <c r="K43" s="164">
        <f t="shared" si="5"/>
        <v>85</v>
      </c>
      <c r="L43" s="99" t="s">
        <v>6</v>
      </c>
      <c r="M43" s="55">
        <f t="shared" si="80"/>
        <v>0</v>
      </c>
      <c r="N43" s="151">
        <f t="shared" si="80"/>
        <v>0</v>
      </c>
      <c r="O43" s="151"/>
      <c r="P43" s="151">
        <f t="shared" si="81"/>
        <v>10</v>
      </c>
      <c r="Q43" s="241">
        <f t="shared" si="81"/>
        <v>10</v>
      </c>
      <c r="R43" s="179"/>
      <c r="S43" s="251">
        <f t="shared" si="82"/>
        <v>11</v>
      </c>
      <c r="T43" s="151">
        <f t="shared" si="82"/>
        <v>11</v>
      </c>
      <c r="U43" s="151">
        <f t="shared" si="82"/>
        <v>11</v>
      </c>
      <c r="V43" s="151">
        <f t="shared" si="82"/>
        <v>5</v>
      </c>
      <c r="W43" s="151">
        <f t="shared" si="82"/>
        <v>5</v>
      </c>
      <c r="X43" s="151">
        <f t="shared" si="82"/>
        <v>5</v>
      </c>
      <c r="Y43" s="151">
        <f t="shared" si="82"/>
        <v>4</v>
      </c>
      <c r="Z43" s="179"/>
      <c r="AA43" s="179"/>
      <c r="AB43" s="151">
        <f t="shared" si="83"/>
        <v>2</v>
      </c>
      <c r="AC43" s="151">
        <f t="shared" si="83"/>
        <v>2</v>
      </c>
      <c r="AD43" s="151">
        <f t="shared" si="83"/>
        <v>3</v>
      </c>
      <c r="AE43" s="151">
        <f t="shared" si="83"/>
        <v>3</v>
      </c>
      <c r="AF43" s="151">
        <f t="shared" si="83"/>
        <v>3</v>
      </c>
      <c r="AG43" s="55"/>
      <c r="AH43" s="92">
        <f>AH16+AH20+AH28+AH24+AH32+AH40</f>
        <v>0</v>
      </c>
    </row>
    <row r="44" spans="1:34" hidden="1">
      <c r="A44" s="468"/>
      <c r="B44" s="452"/>
      <c r="C44" s="452"/>
      <c r="D44" s="452"/>
      <c r="E44" s="452"/>
      <c r="F44" s="452"/>
      <c r="G44" s="452"/>
      <c r="H44" s="452"/>
      <c r="I44" s="452"/>
      <c r="J44" s="452"/>
      <c r="K44" s="185">
        <f t="shared" si="5"/>
        <v>128</v>
      </c>
      <c r="L44" s="136" t="s">
        <v>7</v>
      </c>
      <c r="M44" s="61">
        <f t="shared" si="80"/>
        <v>0</v>
      </c>
      <c r="N44" s="153">
        <f t="shared" si="80"/>
        <v>0</v>
      </c>
      <c r="O44" s="153"/>
      <c r="P44" s="153">
        <f t="shared" si="81"/>
        <v>3</v>
      </c>
      <c r="Q44" s="243">
        <f t="shared" si="81"/>
        <v>3</v>
      </c>
      <c r="R44" s="179"/>
      <c r="S44" s="253">
        <f t="shared" si="82"/>
        <v>5</v>
      </c>
      <c r="T44" s="153">
        <f t="shared" si="82"/>
        <v>5</v>
      </c>
      <c r="U44" s="153">
        <f t="shared" si="82"/>
        <v>5</v>
      </c>
      <c r="V44" s="153">
        <f t="shared" si="82"/>
        <v>11</v>
      </c>
      <c r="W44" s="153">
        <f t="shared" si="82"/>
        <v>11</v>
      </c>
      <c r="X44" s="153">
        <f t="shared" si="82"/>
        <v>11</v>
      </c>
      <c r="Y44" s="153">
        <f t="shared" si="82"/>
        <v>12</v>
      </c>
      <c r="Z44" s="179"/>
      <c r="AA44" s="179"/>
      <c r="AB44" s="153">
        <f>AB17+AB21+AB29+AB25+AB33+AB41</f>
        <v>13</v>
      </c>
      <c r="AC44" s="153">
        <f>AC17+AC21+AC29+AC25+AC33+AC41</f>
        <v>13</v>
      </c>
      <c r="AD44" s="153">
        <f>AD17+AD21+AD29+AD25+AD33+AD41</f>
        <v>12</v>
      </c>
      <c r="AE44" s="153">
        <f>AE17+AE21+AE29+AE25+AE33+AE41</f>
        <v>12</v>
      </c>
      <c r="AF44" s="153">
        <f>AF17+AF21+AF29+AF25+AF33+AF41</f>
        <v>12</v>
      </c>
      <c r="AG44" s="61"/>
      <c r="AH44" s="137">
        <f>AH17+AH21+AH29+AH25+AH33+AH41</f>
        <v>0</v>
      </c>
    </row>
    <row r="45" spans="1:34" ht="16" thickBot="1">
      <c r="A45" s="469"/>
      <c r="B45" s="453"/>
      <c r="C45" s="453"/>
      <c r="D45" s="453"/>
      <c r="E45" s="453"/>
      <c r="F45" s="453"/>
      <c r="G45" s="453"/>
      <c r="H45" s="453"/>
      <c r="I45" s="453"/>
      <c r="J45" s="453"/>
      <c r="K45" s="140">
        <f t="shared" si="5"/>
        <v>275</v>
      </c>
      <c r="L45" s="141" t="s">
        <v>61</v>
      </c>
      <c r="M45" s="61">
        <f>M42+M43+M44</f>
        <v>0</v>
      </c>
      <c r="N45" s="61">
        <f t="shared" ref="N45:AF45" si="84">N42+N43+N44</f>
        <v>0</v>
      </c>
      <c r="O45" s="63"/>
      <c r="P45" s="63">
        <f t="shared" si="84"/>
        <v>18</v>
      </c>
      <c r="Q45" s="89">
        <f t="shared" si="84"/>
        <v>18</v>
      </c>
      <c r="R45" s="179"/>
      <c r="S45" s="93">
        <f t="shared" si="84"/>
        <v>22</v>
      </c>
      <c r="T45" s="63">
        <f t="shared" si="84"/>
        <v>22</v>
      </c>
      <c r="U45" s="63">
        <f t="shared" si="84"/>
        <v>22</v>
      </c>
      <c r="V45" s="63">
        <f t="shared" si="84"/>
        <v>22</v>
      </c>
      <c r="W45" s="55">
        <f t="shared" si="84"/>
        <v>22</v>
      </c>
      <c r="X45" s="63">
        <f t="shared" si="84"/>
        <v>22</v>
      </c>
      <c r="Y45" s="63">
        <f t="shared" si="84"/>
        <v>22</v>
      </c>
      <c r="Z45" s="85"/>
      <c r="AA45" s="85"/>
      <c r="AB45" s="63">
        <f t="shared" si="84"/>
        <v>17</v>
      </c>
      <c r="AC45" s="63">
        <f t="shared" si="84"/>
        <v>17</v>
      </c>
      <c r="AD45" s="63">
        <f t="shared" si="84"/>
        <v>17</v>
      </c>
      <c r="AE45" s="89">
        <f t="shared" si="84"/>
        <v>17</v>
      </c>
      <c r="AF45" s="89">
        <f t="shared" si="84"/>
        <v>17</v>
      </c>
      <c r="AG45" s="63"/>
      <c r="AH45" s="142">
        <f>AH42+AH43+AH44</f>
        <v>0</v>
      </c>
    </row>
    <row r="46" spans="1:34" ht="15" customHeight="1">
      <c r="A46" s="454" t="s">
        <v>101</v>
      </c>
      <c r="B46" s="457" t="s">
        <v>102</v>
      </c>
      <c r="C46" s="413" t="s">
        <v>168</v>
      </c>
      <c r="D46" s="413" t="s">
        <v>164</v>
      </c>
      <c r="E46" s="406">
        <v>2.5</v>
      </c>
      <c r="F46" s="416">
        <f t="shared" ref="F46" si="85">E46-SUM(G46:H49)</f>
        <v>0</v>
      </c>
      <c r="G46" s="405">
        <v>1.5</v>
      </c>
      <c r="H46" s="405">
        <v>1</v>
      </c>
      <c r="I46" s="188">
        <v>11</v>
      </c>
      <c r="J46" s="115">
        <f t="shared" ref="J46:J72" si="86">I46-K46</f>
        <v>2</v>
      </c>
      <c r="K46" s="190">
        <f t="shared" si="5"/>
        <v>9</v>
      </c>
      <c r="L46" s="101" t="s">
        <v>59</v>
      </c>
      <c r="M46" s="317"/>
      <c r="N46" s="317"/>
      <c r="O46" s="317"/>
      <c r="P46" s="117">
        <v>1</v>
      </c>
      <c r="Q46" s="118">
        <v>1</v>
      </c>
      <c r="R46" s="179"/>
      <c r="S46" s="248">
        <v>1</v>
      </c>
      <c r="T46" s="117">
        <v>1</v>
      </c>
      <c r="U46" s="117">
        <v>1</v>
      </c>
      <c r="V46" s="117">
        <v>1</v>
      </c>
      <c r="W46" s="329">
        <v>1</v>
      </c>
      <c r="X46" s="117">
        <v>1</v>
      </c>
      <c r="Y46" s="117">
        <v>1</v>
      </c>
      <c r="Z46" s="179"/>
      <c r="AA46" s="179"/>
      <c r="AB46" s="118"/>
      <c r="AC46" s="118"/>
      <c r="AD46" s="118"/>
      <c r="AE46" s="118"/>
      <c r="AF46" s="118"/>
      <c r="AG46" s="119"/>
      <c r="AH46" s="120"/>
    </row>
    <row r="47" spans="1:34" hidden="1">
      <c r="A47" s="455"/>
      <c r="B47" s="458"/>
      <c r="C47" s="414"/>
      <c r="D47" s="414"/>
      <c r="E47" s="406"/>
      <c r="F47" s="417"/>
      <c r="G47" s="406"/>
      <c r="H47" s="406"/>
      <c r="I47" s="186">
        <v>16</v>
      </c>
      <c r="J47" s="81">
        <f t="shared" si="86"/>
        <v>-2</v>
      </c>
      <c r="K47" s="189">
        <f t="shared" si="5"/>
        <v>18</v>
      </c>
      <c r="L47" s="128" t="s">
        <v>6</v>
      </c>
      <c r="M47" s="317"/>
      <c r="N47" s="317"/>
      <c r="O47" s="317"/>
      <c r="P47" s="117">
        <v>2</v>
      </c>
      <c r="Q47" s="118">
        <v>2</v>
      </c>
      <c r="R47" s="179"/>
      <c r="S47" s="248">
        <v>2</v>
      </c>
      <c r="T47" s="117">
        <v>2</v>
      </c>
      <c r="U47" s="117">
        <v>2</v>
      </c>
      <c r="V47" s="117">
        <v>2</v>
      </c>
      <c r="W47" s="326">
        <v>2</v>
      </c>
      <c r="X47" s="117">
        <v>2</v>
      </c>
      <c r="Y47" s="117">
        <v>2</v>
      </c>
      <c r="Z47" s="179"/>
      <c r="AA47" s="179"/>
      <c r="AB47" s="117"/>
      <c r="AC47" s="117"/>
      <c r="AD47" s="117"/>
      <c r="AE47" s="117"/>
      <c r="AF47" s="117"/>
      <c r="AG47" s="131"/>
      <c r="AH47" s="132"/>
    </row>
    <row r="48" spans="1:34" hidden="1">
      <c r="A48" s="455"/>
      <c r="B48" s="458"/>
      <c r="C48" s="414"/>
      <c r="D48" s="414"/>
      <c r="E48" s="406"/>
      <c r="F48" s="417"/>
      <c r="G48" s="406"/>
      <c r="H48" s="406"/>
      <c r="I48" s="186">
        <v>18</v>
      </c>
      <c r="J48" s="81">
        <f t="shared" si="86"/>
        <v>0</v>
      </c>
      <c r="K48" s="189">
        <f t="shared" si="5"/>
        <v>18</v>
      </c>
      <c r="L48" s="128" t="s">
        <v>7</v>
      </c>
      <c r="M48" s="317"/>
      <c r="N48" s="317"/>
      <c r="O48" s="317"/>
      <c r="P48" s="117">
        <v>2</v>
      </c>
      <c r="Q48" s="118">
        <v>2</v>
      </c>
      <c r="R48" s="179"/>
      <c r="S48" s="248">
        <v>2</v>
      </c>
      <c r="T48" s="117">
        <v>2</v>
      </c>
      <c r="U48" s="117">
        <v>2</v>
      </c>
      <c r="V48" s="117">
        <v>2</v>
      </c>
      <c r="W48" s="117">
        <v>2</v>
      </c>
      <c r="X48" s="117">
        <v>2</v>
      </c>
      <c r="Y48" s="117">
        <v>2</v>
      </c>
      <c r="Z48" s="217"/>
      <c r="AA48" s="217"/>
      <c r="AB48" s="117"/>
      <c r="AC48" s="117"/>
      <c r="AD48" s="117"/>
      <c r="AE48" s="117"/>
      <c r="AF48" s="117"/>
      <c r="AG48" s="131"/>
      <c r="AH48" s="132"/>
    </row>
    <row r="49" spans="1:34" s="321" customFormat="1" ht="16" customHeight="1" thickBot="1">
      <c r="A49" s="456"/>
      <c r="B49" s="459"/>
      <c r="C49" s="415"/>
      <c r="D49" s="415"/>
      <c r="E49" s="439"/>
      <c r="F49" s="418"/>
      <c r="G49" s="407"/>
      <c r="H49" s="407"/>
      <c r="I49" s="318">
        <f>SUM(I47:I48)</f>
        <v>34</v>
      </c>
      <c r="J49" s="319">
        <f>SUM(J47:J48)</f>
        <v>-2</v>
      </c>
      <c r="K49" s="319">
        <f>SUM(K47:K48)</f>
        <v>36</v>
      </c>
      <c r="L49" s="320" t="s">
        <v>139</v>
      </c>
      <c r="M49" s="317"/>
      <c r="N49" s="317"/>
      <c r="O49" s="317"/>
      <c r="P49" s="50">
        <f t="shared" ref="P49" si="87">SUM(P47:P48)</f>
        <v>4</v>
      </c>
      <c r="Q49" s="123">
        <f t="shared" ref="Q49" si="88">SUM(Q47:Q48)</f>
        <v>4</v>
      </c>
      <c r="R49" s="179"/>
      <c r="S49" s="210">
        <f t="shared" ref="S49" si="89">SUM(S47:S48)</f>
        <v>4</v>
      </c>
      <c r="T49" s="50">
        <f t="shared" ref="T49" si="90">SUM(T47:T48)</f>
        <v>4</v>
      </c>
      <c r="U49" s="50">
        <f t="shared" ref="U49" si="91">SUM(U47:U48)</f>
        <v>4</v>
      </c>
      <c r="V49" s="50">
        <f t="shared" ref="V49" si="92">SUM(V47:V48)</f>
        <v>4</v>
      </c>
      <c r="W49" s="328">
        <f t="shared" ref="W49" si="93">SUM(W47:W48)</f>
        <v>4</v>
      </c>
      <c r="X49" s="50">
        <f t="shared" ref="X49" si="94">SUM(X47:X48)</f>
        <v>4</v>
      </c>
      <c r="Y49" s="50">
        <f t="shared" ref="Y49" si="95">SUM(Y47:Y48)</f>
        <v>4</v>
      </c>
      <c r="Z49" s="85"/>
      <c r="AA49" s="85"/>
      <c r="AB49" s="50"/>
      <c r="AC49" s="50"/>
      <c r="AD49" s="50"/>
      <c r="AE49" s="50"/>
      <c r="AF49" s="50"/>
      <c r="AG49" s="52"/>
      <c r="AH49" s="52"/>
    </row>
    <row r="50" spans="1:34" ht="16" customHeight="1">
      <c r="A50" s="454" t="s">
        <v>103</v>
      </c>
      <c r="B50" s="457" t="s">
        <v>104</v>
      </c>
      <c r="C50" s="413" t="s">
        <v>169</v>
      </c>
      <c r="D50" s="413"/>
      <c r="E50" s="406">
        <v>2</v>
      </c>
      <c r="F50" s="416">
        <f t="shared" ref="F50" si="96">E50-SUM(G50:H53)</f>
        <v>0</v>
      </c>
      <c r="G50" s="405">
        <v>1</v>
      </c>
      <c r="H50" s="405">
        <v>1</v>
      </c>
      <c r="I50" s="188">
        <v>8</v>
      </c>
      <c r="J50" s="115">
        <f t="shared" si="86"/>
        <v>-2</v>
      </c>
      <c r="K50" s="190">
        <f t="shared" si="5"/>
        <v>10</v>
      </c>
      <c r="L50" s="101" t="s">
        <v>59</v>
      </c>
      <c r="M50" s="317"/>
      <c r="N50" s="317"/>
      <c r="O50" s="317"/>
      <c r="P50" s="117"/>
      <c r="Q50" s="118"/>
      <c r="R50" s="179"/>
      <c r="S50" s="248"/>
      <c r="T50" s="117"/>
      <c r="U50" s="117"/>
      <c r="V50" s="117"/>
      <c r="W50" s="329"/>
      <c r="X50" s="117"/>
      <c r="Y50" s="117"/>
      <c r="Z50" s="179"/>
      <c r="AA50" s="179"/>
      <c r="AB50" s="117">
        <v>2</v>
      </c>
      <c r="AC50" s="117">
        <v>2</v>
      </c>
      <c r="AD50" s="117">
        <v>2</v>
      </c>
      <c r="AE50" s="117">
        <v>2</v>
      </c>
      <c r="AF50" s="117">
        <v>2</v>
      </c>
      <c r="AG50" s="119"/>
      <c r="AH50" s="120"/>
    </row>
    <row r="51" spans="1:34" ht="16" hidden="1" thickBot="1">
      <c r="A51" s="455"/>
      <c r="B51" s="458"/>
      <c r="C51" s="414"/>
      <c r="D51" s="414"/>
      <c r="E51" s="406"/>
      <c r="F51" s="417"/>
      <c r="G51" s="406"/>
      <c r="H51" s="406"/>
      <c r="I51" s="186">
        <v>12</v>
      </c>
      <c r="J51" s="81">
        <f t="shared" si="86"/>
        <v>0</v>
      </c>
      <c r="K51" s="189">
        <f t="shared" si="5"/>
        <v>12</v>
      </c>
      <c r="L51" s="128" t="s">
        <v>6</v>
      </c>
      <c r="M51" s="317"/>
      <c r="N51" s="317"/>
      <c r="O51" s="317"/>
      <c r="P51" s="143"/>
      <c r="Q51" s="144"/>
      <c r="R51" s="179"/>
      <c r="S51" s="287"/>
      <c r="T51" s="143"/>
      <c r="U51" s="143"/>
      <c r="V51" s="143"/>
      <c r="W51" s="326"/>
      <c r="X51" s="129"/>
      <c r="Y51" s="129"/>
      <c r="Z51" s="179"/>
      <c r="AA51" s="179"/>
      <c r="AB51" s="50">
        <v>2</v>
      </c>
      <c r="AC51" s="147">
        <v>2</v>
      </c>
      <c r="AD51" s="147">
        <v>2</v>
      </c>
      <c r="AE51" s="129">
        <v>4</v>
      </c>
      <c r="AF51" s="144">
        <v>2</v>
      </c>
      <c r="AG51" s="131"/>
      <c r="AH51" s="132"/>
    </row>
    <row r="52" spans="1:34" hidden="1">
      <c r="A52" s="455"/>
      <c r="B52" s="458"/>
      <c r="C52" s="414"/>
      <c r="D52" s="414"/>
      <c r="E52" s="406"/>
      <c r="F52" s="417"/>
      <c r="G52" s="406"/>
      <c r="H52" s="406"/>
      <c r="I52" s="186">
        <v>10</v>
      </c>
      <c r="J52" s="81">
        <f t="shared" si="86"/>
        <v>2</v>
      </c>
      <c r="K52" s="189">
        <f t="shared" si="5"/>
        <v>8</v>
      </c>
      <c r="L52" s="128" t="s">
        <v>7</v>
      </c>
      <c r="M52" s="317"/>
      <c r="N52" s="317"/>
      <c r="O52" s="317"/>
      <c r="P52" s="166"/>
      <c r="Q52" s="244"/>
      <c r="R52" s="179"/>
      <c r="S52" s="255"/>
      <c r="T52" s="166"/>
      <c r="U52" s="166"/>
      <c r="V52" s="143"/>
      <c r="W52" s="332"/>
      <c r="X52" s="166"/>
      <c r="Y52" s="166"/>
      <c r="Z52" s="217"/>
      <c r="AA52" s="217"/>
      <c r="AB52" s="129">
        <v>2</v>
      </c>
      <c r="AC52" s="129">
        <v>2</v>
      </c>
      <c r="AD52" s="129">
        <v>2</v>
      </c>
      <c r="AE52" s="129"/>
      <c r="AF52" s="129">
        <v>2</v>
      </c>
      <c r="AG52" s="131"/>
      <c r="AH52" s="132"/>
    </row>
    <row r="53" spans="1:34" s="321" customFormat="1" ht="16" customHeight="1" thickBot="1">
      <c r="A53" s="456"/>
      <c r="B53" s="459"/>
      <c r="C53" s="415"/>
      <c r="D53" s="415"/>
      <c r="E53" s="439"/>
      <c r="F53" s="418"/>
      <c r="G53" s="407"/>
      <c r="H53" s="407"/>
      <c r="I53" s="318">
        <f>SUM(I51:I52)</f>
        <v>22</v>
      </c>
      <c r="J53" s="319">
        <f>SUM(J51:J52)</f>
        <v>2</v>
      </c>
      <c r="K53" s="319">
        <f>SUM(K51:K52)</f>
        <v>20</v>
      </c>
      <c r="L53" s="320" t="s">
        <v>139</v>
      </c>
      <c r="M53" s="317"/>
      <c r="N53" s="317"/>
      <c r="O53" s="317"/>
      <c r="P53" s="50">
        <f t="shared" ref="P53" si="97">SUM(P51:P52)</f>
        <v>0</v>
      </c>
      <c r="Q53" s="123">
        <f t="shared" ref="Q53" si="98">SUM(Q51:Q52)</f>
        <v>0</v>
      </c>
      <c r="R53" s="179"/>
      <c r="S53" s="210">
        <f t="shared" ref="S53" si="99">SUM(S51:S52)</f>
        <v>0</v>
      </c>
      <c r="T53" s="50">
        <f t="shared" ref="T53" si="100">SUM(T51:T52)</f>
        <v>0</v>
      </c>
      <c r="U53" s="50">
        <f t="shared" ref="U53" si="101">SUM(U51:U52)</f>
        <v>0</v>
      </c>
      <c r="V53" s="50">
        <f t="shared" ref="V53" si="102">SUM(V51:V52)</f>
        <v>0</v>
      </c>
      <c r="W53" s="328">
        <f t="shared" ref="W53" si="103">SUM(W51:W52)</f>
        <v>0</v>
      </c>
      <c r="X53" s="50">
        <f t="shared" ref="X53" si="104">SUM(X51:X52)</f>
        <v>0</v>
      </c>
      <c r="Y53" s="50">
        <f t="shared" ref="Y53" si="105">SUM(Y51:Y52)</f>
        <v>0</v>
      </c>
      <c r="Z53" s="85"/>
      <c r="AA53" s="85"/>
      <c r="AB53" s="50">
        <f t="shared" ref="AB53" si="106">SUM(AB51:AB52)</f>
        <v>4</v>
      </c>
      <c r="AC53" s="50">
        <f t="shared" ref="AC53" si="107">SUM(AC51:AC52)</f>
        <v>4</v>
      </c>
      <c r="AD53" s="50">
        <f t="shared" ref="AD53" si="108">SUM(AD51:AD52)</f>
        <v>4</v>
      </c>
      <c r="AE53" s="50">
        <f t="shared" ref="AE53" si="109">SUM(AE51:AE52)</f>
        <v>4</v>
      </c>
      <c r="AF53" s="50">
        <f t="shared" ref="AF53" si="110">SUM(AF51:AF52)</f>
        <v>4</v>
      </c>
      <c r="AG53" s="52"/>
      <c r="AH53" s="52"/>
    </row>
    <row r="54" spans="1:34" ht="15" customHeight="1">
      <c r="A54" s="454" t="s">
        <v>105</v>
      </c>
      <c r="B54" s="457" t="s">
        <v>106</v>
      </c>
      <c r="C54" s="413" t="s">
        <v>145</v>
      </c>
      <c r="D54" s="413"/>
      <c r="E54" s="405">
        <v>3</v>
      </c>
      <c r="F54" s="416">
        <f t="shared" ref="F54" si="111">E54-SUM(G54:H57)</f>
        <v>0</v>
      </c>
      <c r="G54" s="405">
        <v>2</v>
      </c>
      <c r="H54" s="405">
        <v>1</v>
      </c>
      <c r="I54" s="188">
        <v>12</v>
      </c>
      <c r="J54" s="115">
        <f t="shared" si="86"/>
        <v>-2</v>
      </c>
      <c r="K54" s="190">
        <f t="shared" si="5"/>
        <v>14</v>
      </c>
      <c r="L54" s="101" t="s">
        <v>59</v>
      </c>
      <c r="M54" s="317"/>
      <c r="N54" s="317"/>
      <c r="O54" s="317"/>
      <c r="P54" s="117">
        <v>1</v>
      </c>
      <c r="Q54" s="118">
        <v>1</v>
      </c>
      <c r="R54" s="179"/>
      <c r="S54" s="248">
        <v>1</v>
      </c>
      <c r="T54" s="117">
        <v>1</v>
      </c>
      <c r="U54" s="117">
        <v>1</v>
      </c>
      <c r="V54" s="117">
        <v>1</v>
      </c>
      <c r="W54" s="117">
        <v>1</v>
      </c>
      <c r="X54" s="117">
        <v>1</v>
      </c>
      <c r="Y54" s="117">
        <v>1</v>
      </c>
      <c r="Z54" s="179"/>
      <c r="AA54" s="179"/>
      <c r="AB54" s="118">
        <v>1</v>
      </c>
      <c r="AC54" s="118">
        <v>1</v>
      </c>
      <c r="AD54" s="118">
        <v>1</v>
      </c>
      <c r="AE54" s="118">
        <v>1</v>
      </c>
      <c r="AF54" s="118">
        <v>1</v>
      </c>
      <c r="AG54" s="119"/>
      <c r="AH54" s="120"/>
    </row>
    <row r="55" spans="1:34" ht="16" hidden="1" customHeight="1" thickBot="1">
      <c r="A55" s="455"/>
      <c r="B55" s="458"/>
      <c r="C55" s="414"/>
      <c r="D55" s="414"/>
      <c r="E55" s="406"/>
      <c r="F55" s="417"/>
      <c r="G55" s="406"/>
      <c r="H55" s="406"/>
      <c r="I55" s="186">
        <v>18</v>
      </c>
      <c r="J55" s="81">
        <f t="shared" si="86"/>
        <v>4</v>
      </c>
      <c r="K55" s="189">
        <f t="shared" si="5"/>
        <v>14</v>
      </c>
      <c r="L55" s="128" t="s">
        <v>6</v>
      </c>
      <c r="M55" s="317"/>
      <c r="N55" s="317"/>
      <c r="O55" s="317"/>
      <c r="P55" s="50">
        <v>2</v>
      </c>
      <c r="Q55" s="123">
        <v>2</v>
      </c>
      <c r="R55" s="179"/>
      <c r="S55" s="378">
        <v>2</v>
      </c>
      <c r="T55" s="378">
        <v>2</v>
      </c>
      <c r="U55" s="378">
        <v>2</v>
      </c>
      <c r="V55" s="143">
        <v>2</v>
      </c>
      <c r="W55" s="326">
        <v>2</v>
      </c>
      <c r="X55" s="143"/>
      <c r="Y55" s="143"/>
      <c r="Z55" s="179"/>
      <c r="AA55" s="179"/>
      <c r="AB55" s="144"/>
      <c r="AC55" s="144"/>
      <c r="AD55" s="144"/>
      <c r="AE55" s="144"/>
      <c r="AF55" s="144"/>
      <c r="AG55" s="131"/>
      <c r="AH55" s="132"/>
    </row>
    <row r="56" spans="1:34" ht="16" hidden="1" thickBot="1">
      <c r="A56" s="455"/>
      <c r="B56" s="458"/>
      <c r="C56" s="414"/>
      <c r="D56" s="414"/>
      <c r="E56" s="406"/>
      <c r="F56" s="417"/>
      <c r="G56" s="406"/>
      <c r="H56" s="406"/>
      <c r="I56" s="186">
        <v>15</v>
      </c>
      <c r="J56" s="81">
        <f t="shared" si="86"/>
        <v>1</v>
      </c>
      <c r="K56" s="189">
        <f t="shared" si="5"/>
        <v>14</v>
      </c>
      <c r="L56" s="128" t="s">
        <v>7</v>
      </c>
      <c r="M56" s="317"/>
      <c r="N56" s="317"/>
      <c r="O56" s="317"/>
      <c r="P56" s="166"/>
      <c r="Q56" s="244"/>
      <c r="R56" s="179"/>
      <c r="S56" s="254"/>
      <c r="T56" s="143"/>
      <c r="U56" s="377"/>
      <c r="V56" s="377"/>
      <c r="W56" s="377"/>
      <c r="X56" s="377">
        <v>2</v>
      </c>
      <c r="Y56" s="377">
        <v>2</v>
      </c>
      <c r="Z56" s="217"/>
      <c r="AA56" s="217"/>
      <c r="AB56" s="377">
        <v>2</v>
      </c>
      <c r="AC56" s="377">
        <v>2</v>
      </c>
      <c r="AD56" s="377">
        <v>2</v>
      </c>
      <c r="AE56" s="377">
        <v>2</v>
      </c>
      <c r="AF56" s="377">
        <v>2</v>
      </c>
      <c r="AG56" s="131"/>
      <c r="AH56" s="132"/>
    </row>
    <row r="57" spans="1:34" s="321" customFormat="1" ht="24" customHeight="1" thickBot="1">
      <c r="A57" s="456"/>
      <c r="B57" s="459"/>
      <c r="C57" s="415"/>
      <c r="D57" s="415"/>
      <c r="E57" s="407"/>
      <c r="F57" s="418"/>
      <c r="G57" s="407"/>
      <c r="H57" s="407"/>
      <c r="I57" s="318">
        <f>SUM(I55:I56)</f>
        <v>33</v>
      </c>
      <c r="J57" s="319">
        <f>SUM(J55:J56)</f>
        <v>5</v>
      </c>
      <c r="K57" s="319">
        <f>SUM(K55:K56)</f>
        <v>28</v>
      </c>
      <c r="L57" s="320" t="s">
        <v>139</v>
      </c>
      <c r="M57" s="317"/>
      <c r="N57" s="317"/>
      <c r="O57" s="317"/>
      <c r="P57" s="50">
        <f>SUM(P55:P56)</f>
        <v>2</v>
      </c>
      <c r="Q57" s="123">
        <f>SUM(Q55:Q56)</f>
        <v>2</v>
      </c>
      <c r="R57" s="179"/>
      <c r="S57" s="210">
        <v>2</v>
      </c>
      <c r="T57" s="50">
        <v>2</v>
      </c>
      <c r="U57" s="50">
        <v>2</v>
      </c>
      <c r="V57" s="50">
        <v>2</v>
      </c>
      <c r="W57" s="50">
        <v>2</v>
      </c>
      <c r="X57" s="50">
        <v>2</v>
      </c>
      <c r="Y57" s="50">
        <v>2</v>
      </c>
      <c r="Z57" s="85"/>
      <c r="AA57" s="85"/>
      <c r="AB57" s="50">
        <v>2</v>
      </c>
      <c r="AC57" s="50">
        <v>2</v>
      </c>
      <c r="AD57" s="50">
        <v>2</v>
      </c>
      <c r="AE57" s="50">
        <v>2</v>
      </c>
      <c r="AF57" s="50">
        <v>2</v>
      </c>
      <c r="AG57" s="52"/>
      <c r="AH57" s="52"/>
    </row>
    <row r="58" spans="1:34" ht="15" customHeight="1">
      <c r="A58" s="454" t="s">
        <v>107</v>
      </c>
      <c r="B58" s="457" t="s">
        <v>108</v>
      </c>
      <c r="C58" s="413" t="s">
        <v>153</v>
      </c>
      <c r="D58" s="413"/>
      <c r="E58" s="405">
        <v>1.5</v>
      </c>
      <c r="F58" s="416">
        <f t="shared" ref="F58" si="112">E58-SUM(G58:H61)</f>
        <v>0</v>
      </c>
      <c r="G58" s="405">
        <v>1</v>
      </c>
      <c r="H58" s="406">
        <v>0.5</v>
      </c>
      <c r="I58" s="188">
        <v>8</v>
      </c>
      <c r="J58" s="115">
        <f t="shared" si="86"/>
        <v>-6</v>
      </c>
      <c r="K58" s="190">
        <f t="shared" si="5"/>
        <v>14</v>
      </c>
      <c r="L58" s="101" t="s">
        <v>59</v>
      </c>
      <c r="M58" s="317"/>
      <c r="N58" s="317"/>
      <c r="O58" s="317"/>
      <c r="P58" s="117">
        <v>1</v>
      </c>
      <c r="Q58" s="118">
        <v>1</v>
      </c>
      <c r="R58" s="179"/>
      <c r="S58" s="285">
        <v>1</v>
      </c>
      <c r="T58" s="117">
        <v>1</v>
      </c>
      <c r="U58" s="117">
        <v>1</v>
      </c>
      <c r="V58" s="117">
        <v>1</v>
      </c>
      <c r="W58" s="329">
        <v>1</v>
      </c>
      <c r="X58" s="117">
        <v>1</v>
      </c>
      <c r="Y58" s="117">
        <v>1</v>
      </c>
      <c r="Z58" s="179"/>
      <c r="AA58" s="179"/>
      <c r="AB58" s="118">
        <v>1</v>
      </c>
      <c r="AC58" s="118">
        <v>1</v>
      </c>
      <c r="AD58" s="118">
        <v>1</v>
      </c>
      <c r="AE58" s="118">
        <v>1</v>
      </c>
      <c r="AF58" s="118">
        <v>1</v>
      </c>
      <c r="AG58" s="119"/>
      <c r="AH58" s="120"/>
    </row>
    <row r="59" spans="1:34" hidden="1">
      <c r="A59" s="455"/>
      <c r="B59" s="458"/>
      <c r="C59" s="414"/>
      <c r="D59" s="414"/>
      <c r="E59" s="406"/>
      <c r="F59" s="417"/>
      <c r="G59" s="406"/>
      <c r="H59" s="406"/>
      <c r="I59" s="186">
        <v>12</v>
      </c>
      <c r="J59" s="81">
        <f t="shared" si="86"/>
        <v>3</v>
      </c>
      <c r="K59" s="189">
        <f t="shared" si="5"/>
        <v>9</v>
      </c>
      <c r="L59" s="128" t="s">
        <v>6</v>
      </c>
      <c r="M59" s="317"/>
      <c r="N59" s="317"/>
      <c r="O59" s="317"/>
      <c r="P59" s="129">
        <v>1</v>
      </c>
      <c r="Q59" s="130">
        <v>1</v>
      </c>
      <c r="R59" s="179"/>
      <c r="S59" s="286">
        <v>1</v>
      </c>
      <c r="T59" s="129">
        <v>1</v>
      </c>
      <c r="U59" s="129">
        <v>1</v>
      </c>
      <c r="V59" s="129">
        <v>1</v>
      </c>
      <c r="W59" s="326">
        <v>1</v>
      </c>
      <c r="X59" s="129">
        <v>1</v>
      </c>
      <c r="Y59" s="130">
        <v>1</v>
      </c>
      <c r="Z59" s="179"/>
      <c r="AA59" s="179"/>
      <c r="AB59" s="130"/>
      <c r="AC59" s="130"/>
      <c r="AD59" s="130"/>
      <c r="AE59" s="130"/>
      <c r="AF59" s="130"/>
      <c r="AG59" s="159"/>
      <c r="AH59" s="161"/>
    </row>
    <row r="60" spans="1:34" ht="16" hidden="1" customHeight="1">
      <c r="A60" s="455"/>
      <c r="B60" s="458"/>
      <c r="C60" s="414"/>
      <c r="D60" s="414"/>
      <c r="E60" s="406"/>
      <c r="F60" s="417"/>
      <c r="G60" s="406"/>
      <c r="H60" s="406"/>
      <c r="I60" s="186">
        <v>10</v>
      </c>
      <c r="J60" s="81">
        <f t="shared" si="86"/>
        <v>5</v>
      </c>
      <c r="K60" s="189">
        <f t="shared" si="5"/>
        <v>5</v>
      </c>
      <c r="L60" s="128" t="s">
        <v>7</v>
      </c>
      <c r="M60" s="317"/>
      <c r="N60" s="317"/>
      <c r="O60" s="317"/>
      <c r="P60" s="129"/>
      <c r="Q60" s="130"/>
      <c r="R60" s="179"/>
      <c r="S60" s="286"/>
      <c r="T60" s="129"/>
      <c r="U60" s="129"/>
      <c r="V60" s="129"/>
      <c r="W60" s="326"/>
      <c r="X60" s="129"/>
      <c r="Y60" s="130"/>
      <c r="Z60" s="217"/>
      <c r="AA60" s="217"/>
      <c r="AB60" s="130">
        <v>1</v>
      </c>
      <c r="AC60" s="130">
        <v>1</v>
      </c>
      <c r="AD60" s="130">
        <v>1</v>
      </c>
      <c r="AE60" s="130">
        <v>1</v>
      </c>
      <c r="AF60" s="130">
        <v>1</v>
      </c>
      <c r="AG60" s="159"/>
      <c r="AH60" s="161"/>
    </row>
    <row r="61" spans="1:34" s="321" customFormat="1" ht="16" customHeight="1" thickBot="1">
      <c r="A61" s="456"/>
      <c r="B61" s="459"/>
      <c r="C61" s="415"/>
      <c r="D61" s="415"/>
      <c r="E61" s="407"/>
      <c r="F61" s="418"/>
      <c r="G61" s="407"/>
      <c r="H61" s="439"/>
      <c r="I61" s="318">
        <f>SUM(I59:I60)</f>
        <v>22</v>
      </c>
      <c r="J61" s="319">
        <f>SUM(J59:J60)</f>
        <v>8</v>
      </c>
      <c r="K61" s="319">
        <f>SUM(K59:K60)</f>
        <v>14</v>
      </c>
      <c r="L61" s="320" t="s">
        <v>139</v>
      </c>
      <c r="M61" s="317"/>
      <c r="N61" s="317"/>
      <c r="O61" s="317"/>
      <c r="P61" s="50">
        <f>SUM(P59:P60)</f>
        <v>1</v>
      </c>
      <c r="Q61" s="123">
        <f>SUM(Q59:Q60)</f>
        <v>1</v>
      </c>
      <c r="R61" s="179"/>
      <c r="S61" s="210">
        <f t="shared" ref="S61:Y61" si="113">SUM(S59:S60)</f>
        <v>1</v>
      </c>
      <c r="T61" s="50">
        <f t="shared" si="113"/>
        <v>1</v>
      </c>
      <c r="U61" s="50">
        <f t="shared" si="113"/>
        <v>1</v>
      </c>
      <c r="V61" s="50">
        <f t="shared" si="113"/>
        <v>1</v>
      </c>
      <c r="W61" s="50">
        <f t="shared" si="113"/>
        <v>1</v>
      </c>
      <c r="X61" s="50">
        <f t="shared" si="113"/>
        <v>1</v>
      </c>
      <c r="Y61" s="50">
        <f t="shared" si="113"/>
        <v>1</v>
      </c>
      <c r="Z61" s="50"/>
      <c r="AA61" s="50"/>
      <c r="AB61" s="50">
        <f>SUM(AB59:AB60)</f>
        <v>1</v>
      </c>
      <c r="AC61" s="50">
        <f>SUM(AC59:AC60)</f>
        <v>1</v>
      </c>
      <c r="AD61" s="50">
        <f>SUM(AD59:AD60)</f>
        <v>1</v>
      </c>
      <c r="AE61" s="50">
        <f>SUM(AE59:AE60)</f>
        <v>1</v>
      </c>
      <c r="AF61" s="50">
        <f>SUM(AF59:AF60)</f>
        <v>1</v>
      </c>
      <c r="AG61" s="52"/>
      <c r="AH61" s="52"/>
    </row>
    <row r="62" spans="1:34" ht="15" customHeight="1">
      <c r="A62" s="454" t="s">
        <v>109</v>
      </c>
      <c r="B62" s="457" t="s">
        <v>110</v>
      </c>
      <c r="C62" s="413" t="s">
        <v>138</v>
      </c>
      <c r="D62" s="413"/>
      <c r="E62" s="406">
        <v>1.5</v>
      </c>
      <c r="F62" s="416">
        <f t="shared" ref="F62" si="114">E62-SUM(G62:H65)</f>
        <v>0</v>
      </c>
      <c r="G62" s="405">
        <v>1</v>
      </c>
      <c r="H62" s="406">
        <v>0.5</v>
      </c>
      <c r="I62" s="188">
        <v>0</v>
      </c>
      <c r="J62" s="115">
        <f t="shared" si="86"/>
        <v>0</v>
      </c>
      <c r="K62" s="190">
        <f t="shared" si="5"/>
        <v>0</v>
      </c>
      <c r="L62" s="101" t="s">
        <v>59</v>
      </c>
      <c r="M62" s="317"/>
      <c r="N62" s="317"/>
      <c r="O62" s="317"/>
      <c r="P62" s="34"/>
      <c r="Q62" s="35"/>
      <c r="R62" s="179"/>
      <c r="S62" s="284"/>
      <c r="T62" s="34"/>
      <c r="U62" s="34"/>
      <c r="V62" s="34"/>
      <c r="W62" s="324"/>
      <c r="X62" s="34"/>
      <c r="Y62" s="34"/>
      <c r="Z62" s="179"/>
      <c r="AA62" s="179"/>
      <c r="AB62" s="35"/>
      <c r="AC62" s="35"/>
      <c r="AD62" s="35"/>
      <c r="AE62" s="35"/>
      <c r="AF62" s="35"/>
      <c r="AG62" s="119"/>
      <c r="AH62" s="120"/>
    </row>
    <row r="63" spans="1:34" ht="15" hidden="1" customHeight="1">
      <c r="A63" s="455"/>
      <c r="B63" s="458"/>
      <c r="C63" s="414"/>
      <c r="D63" s="414"/>
      <c r="E63" s="406"/>
      <c r="F63" s="417"/>
      <c r="G63" s="406"/>
      <c r="H63" s="406"/>
      <c r="I63" s="186">
        <v>15</v>
      </c>
      <c r="J63" s="81">
        <f t="shared" si="86"/>
        <v>2</v>
      </c>
      <c r="K63" s="189">
        <f t="shared" si="5"/>
        <v>13</v>
      </c>
      <c r="L63" s="128" t="s">
        <v>6</v>
      </c>
      <c r="M63" s="317"/>
      <c r="N63" s="317"/>
      <c r="O63" s="317"/>
      <c r="P63" s="129">
        <v>2</v>
      </c>
      <c r="Q63" s="130">
        <v>2</v>
      </c>
      <c r="R63" s="179"/>
      <c r="S63" s="247">
        <v>2</v>
      </c>
      <c r="T63" s="129"/>
      <c r="U63" s="129"/>
      <c r="V63" s="129"/>
      <c r="W63" s="326"/>
      <c r="X63" s="129"/>
      <c r="Y63" s="129"/>
      <c r="Z63" s="179"/>
      <c r="AA63" s="179"/>
      <c r="AB63" s="130">
        <v>1</v>
      </c>
      <c r="AC63" s="130">
        <v>1</v>
      </c>
      <c r="AD63" s="130">
        <v>1</v>
      </c>
      <c r="AE63" s="130">
        <v>2</v>
      </c>
      <c r="AF63" s="130">
        <v>2</v>
      </c>
      <c r="AG63" s="131"/>
      <c r="AH63" s="132"/>
    </row>
    <row r="64" spans="1:34" ht="15" hidden="1" customHeight="1">
      <c r="A64" s="455"/>
      <c r="B64" s="458"/>
      <c r="C64" s="414"/>
      <c r="D64" s="414"/>
      <c r="E64" s="406"/>
      <c r="F64" s="417"/>
      <c r="G64" s="406"/>
      <c r="H64" s="406"/>
      <c r="I64" s="186">
        <v>15</v>
      </c>
      <c r="J64" s="81">
        <f t="shared" si="86"/>
        <v>0</v>
      </c>
      <c r="K64" s="189">
        <f t="shared" si="5"/>
        <v>15</v>
      </c>
      <c r="L64" s="128" t="s">
        <v>7</v>
      </c>
      <c r="M64" s="317"/>
      <c r="N64" s="317"/>
      <c r="O64" s="317"/>
      <c r="P64" s="129"/>
      <c r="Q64" s="130"/>
      <c r="R64" s="179"/>
      <c r="S64" s="286"/>
      <c r="T64" s="156">
        <v>2</v>
      </c>
      <c r="U64" s="156">
        <v>2</v>
      </c>
      <c r="V64" s="156">
        <v>2</v>
      </c>
      <c r="W64" s="327">
        <v>2</v>
      </c>
      <c r="X64" s="156">
        <v>2</v>
      </c>
      <c r="Y64" s="156">
        <v>2</v>
      </c>
      <c r="Z64" s="217"/>
      <c r="AA64" s="217"/>
      <c r="AB64" s="130">
        <v>1</v>
      </c>
      <c r="AC64" s="130">
        <v>1</v>
      </c>
      <c r="AD64" s="130">
        <v>1</v>
      </c>
      <c r="AE64" s="130"/>
      <c r="AF64" s="130"/>
      <c r="AG64" s="159"/>
      <c r="AH64" s="161"/>
    </row>
    <row r="65" spans="1:34" s="321" customFormat="1" ht="24" customHeight="1" thickBot="1">
      <c r="A65" s="456"/>
      <c r="B65" s="459"/>
      <c r="C65" s="415"/>
      <c r="D65" s="415"/>
      <c r="E65" s="439"/>
      <c r="F65" s="418"/>
      <c r="G65" s="407"/>
      <c r="H65" s="439"/>
      <c r="I65" s="318">
        <f>SUM(I63:I64)</f>
        <v>30</v>
      </c>
      <c r="J65" s="319">
        <f>SUM(J63:J64)</f>
        <v>2</v>
      </c>
      <c r="K65" s="319">
        <f>SUM(K63:K64)</f>
        <v>28</v>
      </c>
      <c r="L65" s="320" t="s">
        <v>139</v>
      </c>
      <c r="M65" s="317"/>
      <c r="N65" s="317"/>
      <c r="O65" s="317"/>
      <c r="P65" s="50">
        <f t="shared" ref="P65" si="115">SUM(P63:P64)</f>
        <v>2</v>
      </c>
      <c r="Q65" s="123">
        <f t="shared" ref="Q65" si="116">SUM(Q63:Q64)</f>
        <v>2</v>
      </c>
      <c r="R65" s="179"/>
      <c r="S65" s="210">
        <f t="shared" ref="S65" si="117">SUM(S63:S64)</f>
        <v>2</v>
      </c>
      <c r="T65" s="50">
        <f t="shared" ref="T65" si="118">SUM(T63:T64)</f>
        <v>2</v>
      </c>
      <c r="U65" s="50">
        <f t="shared" ref="U65" si="119">SUM(U63:U64)</f>
        <v>2</v>
      </c>
      <c r="V65" s="50">
        <f t="shared" ref="V65" si="120">SUM(V63:V64)</f>
        <v>2</v>
      </c>
      <c r="W65" s="328">
        <f t="shared" ref="W65" si="121">SUM(W63:W64)</f>
        <v>2</v>
      </c>
      <c r="X65" s="50">
        <f t="shared" ref="X65" si="122">SUM(X63:X64)</f>
        <v>2</v>
      </c>
      <c r="Y65" s="50">
        <f t="shared" ref="Y65" si="123">SUM(Y63:Y64)</f>
        <v>2</v>
      </c>
      <c r="Z65" s="85"/>
      <c r="AA65" s="85"/>
      <c r="AB65" s="50">
        <f t="shared" ref="AB65" si="124">SUM(AB63:AB64)</f>
        <v>2</v>
      </c>
      <c r="AC65" s="50">
        <f t="shared" ref="AC65" si="125">SUM(AC63:AC64)</f>
        <v>2</v>
      </c>
      <c r="AD65" s="50">
        <f t="shared" ref="AD65" si="126">SUM(AD63:AD64)</f>
        <v>2</v>
      </c>
      <c r="AE65" s="50">
        <f t="shared" ref="AE65" si="127">SUM(AE63:AE64)</f>
        <v>2</v>
      </c>
      <c r="AF65" s="50">
        <f t="shared" ref="AF65" si="128">SUM(AF63:AF64)</f>
        <v>2</v>
      </c>
      <c r="AG65" s="52"/>
      <c r="AH65" s="52"/>
    </row>
    <row r="66" spans="1:34" ht="16" customHeight="1">
      <c r="A66" s="454" t="s">
        <v>111</v>
      </c>
      <c r="B66" s="457" t="s">
        <v>119</v>
      </c>
      <c r="C66" s="413"/>
      <c r="D66" s="413"/>
      <c r="E66" s="406">
        <v>2.5</v>
      </c>
      <c r="F66" s="416">
        <f t="shared" ref="F66" si="129">E66-SUM(G66:H69)</f>
        <v>0</v>
      </c>
      <c r="G66" s="405">
        <v>1.5</v>
      </c>
      <c r="H66" s="405">
        <v>1</v>
      </c>
      <c r="I66" s="188">
        <v>0</v>
      </c>
      <c r="J66" s="115">
        <f t="shared" si="86"/>
        <v>0</v>
      </c>
      <c r="K66" s="190">
        <f t="shared" si="5"/>
        <v>0</v>
      </c>
      <c r="L66" s="101" t="s">
        <v>59</v>
      </c>
      <c r="M66" s="317"/>
      <c r="N66" s="317"/>
      <c r="O66" s="317"/>
      <c r="P66" s="34"/>
      <c r="Q66" s="35"/>
      <c r="R66" s="179"/>
      <c r="S66" s="284"/>
      <c r="T66" s="34"/>
      <c r="U66" s="34"/>
      <c r="V66" s="34"/>
      <c r="W66" s="324"/>
      <c r="X66" s="34"/>
      <c r="Y66" s="34"/>
      <c r="Z66" s="179"/>
      <c r="AA66" s="179"/>
      <c r="AB66" s="35"/>
      <c r="AC66" s="35"/>
      <c r="AD66" s="35"/>
      <c r="AE66" s="35"/>
      <c r="AF66" s="35"/>
      <c r="AG66" s="97"/>
      <c r="AH66" s="38"/>
    </row>
    <row r="67" spans="1:34" hidden="1">
      <c r="A67" s="455"/>
      <c r="B67" s="458"/>
      <c r="C67" s="414"/>
      <c r="D67" s="414"/>
      <c r="E67" s="406"/>
      <c r="F67" s="417"/>
      <c r="G67" s="406"/>
      <c r="H67" s="406"/>
      <c r="I67" s="186">
        <v>23</v>
      </c>
      <c r="J67" s="81">
        <f t="shared" si="86"/>
        <v>2</v>
      </c>
      <c r="K67" s="189">
        <f t="shared" si="5"/>
        <v>21</v>
      </c>
      <c r="L67" s="128" t="s">
        <v>6</v>
      </c>
      <c r="M67" s="317"/>
      <c r="N67" s="317"/>
      <c r="O67" s="317"/>
      <c r="P67" s="129">
        <v>2</v>
      </c>
      <c r="Q67" s="130">
        <v>2</v>
      </c>
      <c r="R67" s="179"/>
      <c r="S67" s="247">
        <v>2</v>
      </c>
      <c r="T67" s="129">
        <v>2</v>
      </c>
      <c r="U67" s="129">
        <v>2</v>
      </c>
      <c r="V67" s="129">
        <v>2</v>
      </c>
      <c r="W67" s="326">
        <v>2</v>
      </c>
      <c r="X67" s="129">
        <v>2</v>
      </c>
      <c r="Y67" s="129">
        <v>2</v>
      </c>
      <c r="Z67" s="179"/>
      <c r="AA67" s="179"/>
      <c r="AB67" s="195">
        <v>2</v>
      </c>
      <c r="AC67" s="195">
        <v>1</v>
      </c>
      <c r="AE67" s="130"/>
      <c r="AF67" s="130"/>
      <c r="AG67" s="131"/>
      <c r="AH67" s="132"/>
    </row>
    <row r="68" spans="1:34" hidden="1">
      <c r="A68" s="455"/>
      <c r="B68" s="458"/>
      <c r="C68" s="414"/>
      <c r="D68" s="414"/>
      <c r="E68" s="406"/>
      <c r="F68" s="417"/>
      <c r="G68" s="406"/>
      <c r="H68" s="406"/>
      <c r="I68" s="186">
        <v>22</v>
      </c>
      <c r="J68" s="81">
        <f t="shared" si="86"/>
        <v>1</v>
      </c>
      <c r="K68" s="189">
        <f t="shared" si="5"/>
        <v>21</v>
      </c>
      <c r="L68" s="128" t="s">
        <v>7</v>
      </c>
      <c r="M68" s="317"/>
      <c r="N68" s="317"/>
      <c r="O68" s="317"/>
      <c r="P68" s="129">
        <v>1</v>
      </c>
      <c r="Q68" s="130">
        <v>1</v>
      </c>
      <c r="R68" s="179"/>
      <c r="S68" s="286">
        <v>1</v>
      </c>
      <c r="T68" s="129">
        <v>1</v>
      </c>
      <c r="U68" s="129">
        <v>1</v>
      </c>
      <c r="V68" s="129">
        <v>1</v>
      </c>
      <c r="W68" s="326">
        <v>1</v>
      </c>
      <c r="X68" s="129">
        <v>1</v>
      </c>
      <c r="Y68" s="129">
        <v>1</v>
      </c>
      <c r="Z68" s="217"/>
      <c r="AA68" s="217"/>
      <c r="AB68" s="129">
        <v>1</v>
      </c>
      <c r="AC68" s="129">
        <v>2</v>
      </c>
      <c r="AD68" s="129">
        <v>3</v>
      </c>
      <c r="AE68" s="129">
        <v>3</v>
      </c>
      <c r="AF68" s="130">
        <v>3</v>
      </c>
      <c r="AG68" s="159"/>
      <c r="AH68" s="161"/>
    </row>
    <row r="69" spans="1:34" s="321" customFormat="1" ht="16" customHeight="1" thickBot="1">
      <c r="A69" s="456"/>
      <c r="B69" s="459"/>
      <c r="C69" s="415"/>
      <c r="D69" s="415"/>
      <c r="E69" s="439"/>
      <c r="F69" s="418"/>
      <c r="G69" s="407"/>
      <c r="H69" s="407"/>
      <c r="I69" s="318">
        <f>SUM(I67:I68)</f>
        <v>45</v>
      </c>
      <c r="J69" s="319">
        <f>SUM(J67:J68)</f>
        <v>3</v>
      </c>
      <c r="K69" s="319">
        <f>SUM(K67:K68)</f>
        <v>42</v>
      </c>
      <c r="L69" s="320" t="s">
        <v>139</v>
      </c>
      <c r="M69" s="317"/>
      <c r="N69" s="317"/>
      <c r="O69" s="317"/>
      <c r="P69" s="50">
        <f t="shared" ref="P69" si="130">SUM(P67:P68)</f>
        <v>3</v>
      </c>
      <c r="Q69" s="123">
        <f t="shared" ref="Q69" si="131">SUM(Q67:Q68)</f>
        <v>3</v>
      </c>
      <c r="R69" s="179"/>
      <c r="S69" s="210">
        <f t="shared" ref="S69" si="132">SUM(S67:S68)</f>
        <v>3</v>
      </c>
      <c r="T69" s="50">
        <f t="shared" ref="T69" si="133">SUM(T67:T68)</f>
        <v>3</v>
      </c>
      <c r="U69" s="50">
        <f t="shared" ref="U69" si="134">SUM(U67:U68)</f>
        <v>3</v>
      </c>
      <c r="V69" s="50">
        <f t="shared" ref="V69" si="135">SUM(V67:V68)</f>
        <v>3</v>
      </c>
      <c r="W69" s="328">
        <f t="shared" ref="W69" si="136">SUM(W67:W68)</f>
        <v>3</v>
      </c>
      <c r="X69" s="50">
        <f t="shared" ref="X69" si="137">SUM(X67:X68)</f>
        <v>3</v>
      </c>
      <c r="Y69" s="50">
        <f t="shared" ref="Y69" si="138">SUM(Y67:Y68)</f>
        <v>3</v>
      </c>
      <c r="Z69" s="85"/>
      <c r="AA69" s="85"/>
      <c r="AB69" s="50">
        <f t="shared" ref="AB69" si="139">SUM(AB67:AB68)</f>
        <v>3</v>
      </c>
      <c r="AC69" s="50">
        <f t="shared" ref="AC69" si="140">SUM(AC67:AC68)</f>
        <v>3</v>
      </c>
      <c r="AD69" s="50">
        <f t="shared" ref="AD69" si="141">SUM(AD67:AD68)</f>
        <v>3</v>
      </c>
      <c r="AE69" s="50">
        <f t="shared" ref="AE69" si="142">SUM(AE67:AE68)</f>
        <v>3</v>
      </c>
      <c r="AF69" s="50">
        <f t="shared" ref="AF69" si="143">SUM(AF67:AF68)</f>
        <v>3</v>
      </c>
      <c r="AG69" s="52"/>
      <c r="AH69" s="52"/>
    </row>
    <row r="70" spans="1:34" ht="15" customHeight="1">
      <c r="A70" s="454" t="s">
        <v>113</v>
      </c>
      <c r="B70" s="457" t="s">
        <v>118</v>
      </c>
      <c r="C70" s="413"/>
      <c r="D70" s="413"/>
      <c r="E70" s="406">
        <v>1</v>
      </c>
      <c r="F70" s="416">
        <f t="shared" ref="F70" si="144">E70-SUM(G70:H73)</f>
        <v>0</v>
      </c>
      <c r="G70" s="405"/>
      <c r="H70" s="405">
        <v>1</v>
      </c>
      <c r="I70" s="188">
        <v>0</v>
      </c>
      <c r="J70" s="115">
        <f t="shared" si="86"/>
        <v>0</v>
      </c>
      <c r="K70" s="190">
        <f t="shared" si="5"/>
        <v>0</v>
      </c>
      <c r="L70" s="101" t="s">
        <v>59</v>
      </c>
      <c r="M70" s="317"/>
      <c r="N70" s="317"/>
      <c r="O70" s="317"/>
      <c r="P70" s="34"/>
      <c r="Q70" s="35"/>
      <c r="R70" s="179"/>
      <c r="S70" s="284"/>
      <c r="T70" s="34"/>
      <c r="U70" s="34"/>
      <c r="V70" s="34"/>
      <c r="W70" s="324"/>
      <c r="X70" s="34"/>
      <c r="Y70" s="34"/>
      <c r="Z70" s="179"/>
      <c r="AA70" s="179"/>
      <c r="AB70" s="35"/>
      <c r="AC70" s="35"/>
      <c r="AD70" s="35"/>
      <c r="AE70" s="35"/>
      <c r="AF70" s="35"/>
      <c r="AG70" s="97"/>
      <c r="AH70" s="38"/>
    </row>
    <row r="71" spans="1:34" ht="16" hidden="1" customHeight="1">
      <c r="A71" s="455"/>
      <c r="B71" s="458"/>
      <c r="C71" s="414"/>
      <c r="D71" s="414"/>
      <c r="E71" s="406"/>
      <c r="F71" s="417"/>
      <c r="G71" s="406"/>
      <c r="H71" s="406"/>
      <c r="I71" s="186">
        <v>10</v>
      </c>
      <c r="J71" s="81">
        <f t="shared" si="86"/>
        <v>0</v>
      </c>
      <c r="K71" s="189">
        <f t="shared" si="5"/>
        <v>10</v>
      </c>
      <c r="L71" s="128" t="s">
        <v>6</v>
      </c>
      <c r="M71" s="317"/>
      <c r="N71" s="317"/>
      <c r="O71" s="317"/>
      <c r="P71" s="129"/>
      <c r="Q71" s="130"/>
      <c r="R71" s="179"/>
      <c r="S71" s="247"/>
      <c r="T71" s="129"/>
      <c r="U71" s="129"/>
      <c r="V71" s="129"/>
      <c r="W71" s="129"/>
      <c r="X71" s="129"/>
      <c r="Y71" s="129"/>
      <c r="Z71" s="179"/>
      <c r="AA71" s="179"/>
      <c r="AB71" s="130">
        <v>2</v>
      </c>
      <c r="AC71" s="130">
        <v>2</v>
      </c>
      <c r="AD71" s="130">
        <v>2</v>
      </c>
      <c r="AE71" s="130">
        <v>2</v>
      </c>
      <c r="AF71" s="130">
        <v>2</v>
      </c>
      <c r="AG71" s="131"/>
      <c r="AH71" s="132"/>
    </row>
    <row r="72" spans="1:34" hidden="1">
      <c r="A72" s="455"/>
      <c r="B72" s="458"/>
      <c r="C72" s="414"/>
      <c r="D72" s="414"/>
      <c r="E72" s="406"/>
      <c r="F72" s="417"/>
      <c r="G72" s="406"/>
      <c r="H72" s="406"/>
      <c r="I72" s="186">
        <v>10</v>
      </c>
      <c r="J72" s="81">
        <f t="shared" si="86"/>
        <v>0</v>
      </c>
      <c r="K72" s="189">
        <f t="shared" si="5"/>
        <v>10</v>
      </c>
      <c r="L72" s="128" t="s">
        <v>7</v>
      </c>
      <c r="M72" s="317"/>
      <c r="N72" s="317"/>
      <c r="O72" s="317"/>
      <c r="P72" s="129"/>
      <c r="Q72" s="130"/>
      <c r="R72" s="179"/>
      <c r="S72" s="247"/>
      <c r="T72" s="129"/>
      <c r="U72" s="129"/>
      <c r="V72" s="129"/>
      <c r="W72" s="129"/>
      <c r="X72" s="129"/>
      <c r="Y72" s="129"/>
      <c r="Z72" s="217"/>
      <c r="AA72" s="217"/>
      <c r="AB72" s="129">
        <v>2</v>
      </c>
      <c r="AC72" s="129">
        <v>2</v>
      </c>
      <c r="AD72" s="129">
        <v>2</v>
      </c>
      <c r="AE72" s="129">
        <v>2</v>
      </c>
      <c r="AF72" s="129">
        <v>2</v>
      </c>
      <c r="AG72" s="131"/>
      <c r="AH72" s="160"/>
    </row>
    <row r="73" spans="1:34" s="321" customFormat="1" ht="16" customHeight="1" thickBot="1">
      <c r="A73" s="456"/>
      <c r="B73" s="459"/>
      <c r="C73" s="415"/>
      <c r="D73" s="415"/>
      <c r="E73" s="439"/>
      <c r="F73" s="418"/>
      <c r="G73" s="407"/>
      <c r="H73" s="407"/>
      <c r="I73" s="318">
        <f>SUM(I71:I72)</f>
        <v>20</v>
      </c>
      <c r="J73" s="319">
        <f>SUM(J71:J72)</f>
        <v>0</v>
      </c>
      <c r="K73" s="319">
        <f>SUM(K71:K72)</f>
        <v>20</v>
      </c>
      <c r="L73" s="320" t="s">
        <v>139</v>
      </c>
      <c r="M73" s="317"/>
      <c r="N73" s="317"/>
      <c r="O73" s="317"/>
      <c r="P73" s="50">
        <f t="shared" ref="P73" si="145">SUM(P71:P72)</f>
        <v>0</v>
      </c>
      <c r="Q73" s="123">
        <f t="shared" ref="Q73" si="146">SUM(Q71:Q72)</f>
        <v>0</v>
      </c>
      <c r="R73" s="386"/>
      <c r="S73" s="210">
        <f t="shared" ref="S73" si="147">SUM(S71:S72)</f>
        <v>0</v>
      </c>
      <c r="T73" s="50">
        <f t="shared" ref="T73" si="148">SUM(T71:T72)</f>
        <v>0</v>
      </c>
      <c r="U73" s="50">
        <f t="shared" ref="U73" si="149">SUM(U71:U72)</f>
        <v>0</v>
      </c>
      <c r="V73" s="50">
        <f t="shared" ref="V73" si="150">SUM(V71:V72)</f>
        <v>0</v>
      </c>
      <c r="W73" s="328">
        <f t="shared" ref="W73" si="151">SUM(W71:W72)</f>
        <v>0</v>
      </c>
      <c r="X73" s="50">
        <f t="shared" ref="X73" si="152">SUM(X71:X72)</f>
        <v>0</v>
      </c>
      <c r="Y73" s="50">
        <f t="shared" ref="Y73" si="153">SUM(Y71:Y72)</f>
        <v>0</v>
      </c>
      <c r="Z73" s="85"/>
      <c r="AA73" s="85"/>
      <c r="AB73" s="50">
        <f t="shared" ref="AB73:AF73" si="154">SUM(AB71:AB72)</f>
        <v>4</v>
      </c>
      <c r="AC73" s="50">
        <f t="shared" si="154"/>
        <v>4</v>
      </c>
      <c r="AD73" s="50">
        <f t="shared" si="154"/>
        <v>4</v>
      </c>
      <c r="AE73" s="50">
        <f t="shared" si="154"/>
        <v>4</v>
      </c>
      <c r="AF73" s="50">
        <f t="shared" si="154"/>
        <v>4</v>
      </c>
      <c r="AG73" s="52"/>
      <c r="AH73" s="52"/>
    </row>
    <row r="74" spans="1:34">
      <c r="B74" s="409" t="s">
        <v>64</v>
      </c>
      <c r="C74" s="79"/>
      <c r="D74" s="79"/>
      <c r="E74" s="79"/>
      <c r="F74" s="79"/>
      <c r="G74" s="79"/>
      <c r="H74" s="79"/>
      <c r="I74" s="79"/>
      <c r="J74" s="79"/>
      <c r="K74" s="79">
        <f t="shared" si="5"/>
        <v>61</v>
      </c>
      <c r="L74" s="54" t="s">
        <v>59</v>
      </c>
      <c r="M74" s="151">
        <f>M46+M50+M54+M62+M58+M66+M70</f>
        <v>0</v>
      </c>
      <c r="N74" s="151">
        <f>N46+N50+N54+N58+N62+N58+N66+N70</f>
        <v>0</v>
      </c>
      <c r="O74" s="151">
        <f>O46+O50+O54+O58+O62+O58+O66+O70</f>
        <v>0</v>
      </c>
      <c r="P74" s="151">
        <f>P46+P50+P54+P58+P62+P58+P66+P70</f>
        <v>4</v>
      </c>
      <c r="Q74" s="151">
        <f>Q46+Q50+Q54+Q58+Q62+Q58+Q66+Q70</f>
        <v>4</v>
      </c>
      <c r="R74" s="179"/>
      <c r="S74" s="151">
        <f t="shared" ref="S74:Y74" si="155">S46+S50+S54+S58+S62+S58+S66+S70</f>
        <v>4</v>
      </c>
      <c r="T74" s="151">
        <f t="shared" si="155"/>
        <v>4</v>
      </c>
      <c r="U74" s="151">
        <f t="shared" si="155"/>
        <v>4</v>
      </c>
      <c r="V74" s="151">
        <f t="shared" si="155"/>
        <v>4</v>
      </c>
      <c r="W74" s="151">
        <f t="shared" si="155"/>
        <v>4</v>
      </c>
      <c r="X74" s="151">
        <f t="shared" si="155"/>
        <v>4</v>
      </c>
      <c r="Y74" s="151">
        <f t="shared" si="155"/>
        <v>4</v>
      </c>
      <c r="Z74" s="179"/>
      <c r="AA74" s="179"/>
      <c r="AB74" s="151">
        <f t="shared" ref="AB74:AF74" si="156">AB46+AB50+AB54+AB58+AB62+AB58+AB66+AB70</f>
        <v>5</v>
      </c>
      <c r="AC74" s="151">
        <f t="shared" si="156"/>
        <v>5</v>
      </c>
      <c r="AD74" s="151">
        <f t="shared" si="156"/>
        <v>5</v>
      </c>
      <c r="AE74" s="151">
        <f t="shared" si="156"/>
        <v>5</v>
      </c>
      <c r="AF74" s="151">
        <f t="shared" si="156"/>
        <v>5</v>
      </c>
      <c r="AG74" s="55"/>
      <c r="AH74" s="92">
        <f>AH46+AH50+AH54+AH62+AH58+AH66+AH70</f>
        <v>0</v>
      </c>
    </row>
    <row r="75" spans="1:34">
      <c r="B75" s="409"/>
      <c r="C75" s="79"/>
      <c r="D75" s="79"/>
      <c r="E75" s="79"/>
      <c r="F75" s="79"/>
      <c r="G75" s="79"/>
      <c r="H75" s="79"/>
      <c r="I75" s="79"/>
      <c r="J75" s="79"/>
      <c r="K75" s="79">
        <f t="shared" si="5"/>
        <v>97</v>
      </c>
      <c r="L75" s="57" t="s">
        <v>6</v>
      </c>
      <c r="M75" s="152">
        <f>M47+M51+M55+M63+M67+M59+M71</f>
        <v>0</v>
      </c>
      <c r="N75" s="152">
        <f>N47+N51+N55+N63+N67+N59+N71</f>
        <v>0</v>
      </c>
      <c r="O75" s="152">
        <f>O47+O51+O63+O67+O59+O71+O55</f>
        <v>0</v>
      </c>
      <c r="P75" s="152">
        <f>P47+P51+P55+P63+P67+P59+P71</f>
        <v>9</v>
      </c>
      <c r="Q75" s="152">
        <f>Q47+Q51+Q55+Q63+Q67+Q59+Q71</f>
        <v>9</v>
      </c>
      <c r="R75" s="179"/>
      <c r="S75" s="152">
        <f t="shared" ref="S75:Y75" si="157">S47+S51+S55+S63+S67+S59+S71</f>
        <v>9</v>
      </c>
      <c r="T75" s="152">
        <f t="shared" si="157"/>
        <v>7</v>
      </c>
      <c r="U75" s="152">
        <f t="shared" si="157"/>
        <v>7</v>
      </c>
      <c r="V75" s="152">
        <f t="shared" si="157"/>
        <v>7</v>
      </c>
      <c r="W75" s="152">
        <f t="shared" si="157"/>
        <v>7</v>
      </c>
      <c r="X75" s="152">
        <f t="shared" si="157"/>
        <v>5</v>
      </c>
      <c r="Y75" s="152">
        <f t="shared" si="157"/>
        <v>5</v>
      </c>
      <c r="Z75" s="179"/>
      <c r="AA75" s="179"/>
      <c r="AB75" s="152">
        <f t="shared" ref="AB75:AF75" si="158">AB47+AB51+AB55+AB63+AB67+AB59+AB71</f>
        <v>7</v>
      </c>
      <c r="AC75" s="152">
        <f t="shared" si="158"/>
        <v>6</v>
      </c>
      <c r="AD75" s="152">
        <f t="shared" si="158"/>
        <v>5</v>
      </c>
      <c r="AE75" s="152">
        <f t="shared" si="158"/>
        <v>8</v>
      </c>
      <c r="AF75" s="152">
        <f t="shared" si="158"/>
        <v>6</v>
      </c>
      <c r="AG75" s="58"/>
      <c r="AH75" s="59">
        <f>AH47+AH51+AH55+AH63+AH67+AH59+AH71</f>
        <v>0</v>
      </c>
    </row>
    <row r="76" spans="1:34" ht="15" customHeight="1">
      <c r="B76" s="409"/>
      <c r="C76" s="79"/>
      <c r="D76" s="79"/>
      <c r="E76" s="79"/>
      <c r="F76" s="79"/>
      <c r="G76" s="79"/>
      <c r="H76" s="79"/>
      <c r="I76" s="79"/>
      <c r="J76" s="79"/>
      <c r="K76" s="79">
        <f t="shared" si="5"/>
        <v>91</v>
      </c>
      <c r="L76" s="60" t="s">
        <v>7</v>
      </c>
      <c r="M76" s="153">
        <f>M48+M51+M55+M68+M60+M72+M64</f>
        <v>0</v>
      </c>
      <c r="N76" s="153">
        <f>N48+N52+N56+N68+N60+N72+N64</f>
        <v>0</v>
      </c>
      <c r="O76" s="153">
        <f>O48+O52+O56+O68+O60+O72+O64</f>
        <v>0</v>
      </c>
      <c r="P76" s="153">
        <f>P48+P52+P56+P68+P60+P72+P64</f>
        <v>3</v>
      </c>
      <c r="Q76" s="153">
        <f>Q48+Q52+Q56+Q68+Q60+Q72+Q64</f>
        <v>3</v>
      </c>
      <c r="R76" s="179"/>
      <c r="S76" s="153">
        <f t="shared" ref="S76:Y76" si="159">S48+S52+S56+S68+S60+S72+S64</f>
        <v>3</v>
      </c>
      <c r="T76" s="153">
        <f t="shared" si="159"/>
        <v>5</v>
      </c>
      <c r="U76" s="153">
        <f t="shared" si="159"/>
        <v>5</v>
      </c>
      <c r="V76" s="153">
        <f t="shared" si="159"/>
        <v>5</v>
      </c>
      <c r="W76" s="153">
        <f t="shared" si="159"/>
        <v>5</v>
      </c>
      <c r="X76" s="153">
        <f t="shared" si="159"/>
        <v>7</v>
      </c>
      <c r="Y76" s="153">
        <f t="shared" si="159"/>
        <v>7</v>
      </c>
      <c r="Z76" s="179"/>
      <c r="AA76" s="179"/>
      <c r="AB76" s="153">
        <f>AB48+AB52+AB56+AB68+AB60+AB72+AB64</f>
        <v>9</v>
      </c>
      <c r="AC76" s="153">
        <f>AC48+AC52+AC56+AC68+AC60+AC72+AC64</f>
        <v>10</v>
      </c>
      <c r="AD76" s="153">
        <f>AD48+AD52+AD56+AD68+AD60+AD72+AD64</f>
        <v>11</v>
      </c>
      <c r="AE76" s="153">
        <f>AE48+AE52+AE56+AE68+AE60+AE72+AE64</f>
        <v>8</v>
      </c>
      <c r="AF76" s="153">
        <f>AF48+AF52+AF56+AF68+AF60+AF72+AF64</f>
        <v>10</v>
      </c>
      <c r="AG76" s="61"/>
      <c r="AH76" s="137">
        <f>AH48+AH52+AH56+AH64+AH68+AH60+AH72</f>
        <v>0</v>
      </c>
    </row>
    <row r="77" spans="1:34" s="133" customFormat="1" ht="16" thickBot="1">
      <c r="B77" s="410"/>
      <c r="C77" s="338"/>
      <c r="D77" s="338"/>
      <c r="E77" s="338"/>
      <c r="F77" s="338"/>
      <c r="G77" s="338"/>
      <c r="H77" s="338"/>
      <c r="I77" s="338"/>
      <c r="J77" s="338"/>
      <c r="K77" s="336">
        <f t="shared" si="5"/>
        <v>249</v>
      </c>
      <c r="L77" s="337" t="s">
        <v>61</v>
      </c>
      <c r="M77" s="63">
        <f t="shared" ref="M77:AF77" si="160">M74+M75+M76</f>
        <v>0</v>
      </c>
      <c r="N77" s="63">
        <f t="shared" si="160"/>
        <v>0</v>
      </c>
      <c r="O77" s="63">
        <f t="shared" si="160"/>
        <v>0</v>
      </c>
      <c r="P77" s="63">
        <f t="shared" si="160"/>
        <v>16</v>
      </c>
      <c r="Q77" s="63">
        <f t="shared" si="160"/>
        <v>16</v>
      </c>
      <c r="R77" s="85"/>
      <c r="S77" s="63">
        <f t="shared" si="160"/>
        <v>16</v>
      </c>
      <c r="T77" s="63">
        <f t="shared" si="160"/>
        <v>16</v>
      </c>
      <c r="U77" s="63">
        <f t="shared" si="160"/>
        <v>16</v>
      </c>
      <c r="V77" s="63">
        <f t="shared" si="160"/>
        <v>16</v>
      </c>
      <c r="W77" s="63">
        <f t="shared" si="160"/>
        <v>16</v>
      </c>
      <c r="X77" s="63">
        <f t="shared" si="160"/>
        <v>16</v>
      </c>
      <c r="Y77" s="63">
        <f t="shared" si="160"/>
        <v>16</v>
      </c>
      <c r="Z77" s="85"/>
      <c r="AA77" s="85"/>
      <c r="AB77" s="63">
        <f t="shared" si="160"/>
        <v>21</v>
      </c>
      <c r="AC77" s="63">
        <f t="shared" si="160"/>
        <v>21</v>
      </c>
      <c r="AD77" s="63">
        <f t="shared" si="160"/>
        <v>21</v>
      </c>
      <c r="AE77" s="63">
        <f t="shared" si="160"/>
        <v>21</v>
      </c>
      <c r="AF77" s="63">
        <f t="shared" si="160"/>
        <v>21</v>
      </c>
      <c r="AG77" s="63"/>
      <c r="AH77" s="93">
        <f>AH74+AH75+AH76</f>
        <v>0</v>
      </c>
    </row>
    <row r="78" spans="1:34">
      <c r="B78" s="463" t="s">
        <v>4</v>
      </c>
      <c r="C78" s="171"/>
      <c r="D78" s="171"/>
      <c r="E78" s="171"/>
      <c r="F78" s="171"/>
      <c r="G78" s="171"/>
      <c r="H78" s="171"/>
      <c r="I78" s="171"/>
      <c r="J78" s="171"/>
      <c r="K78" s="171">
        <f t="shared" si="5"/>
        <v>123</v>
      </c>
      <c r="L78" s="335" t="s">
        <v>59</v>
      </c>
      <c r="M78" s="68">
        <f t="shared" ref="M78:Y80" si="161">M74+M42</f>
        <v>0</v>
      </c>
      <c r="N78" s="68">
        <f t="shared" si="161"/>
        <v>0</v>
      </c>
      <c r="O78" s="68">
        <f t="shared" si="161"/>
        <v>0</v>
      </c>
      <c r="P78" s="68">
        <f t="shared" si="161"/>
        <v>9</v>
      </c>
      <c r="Q78" s="68">
        <f t="shared" si="161"/>
        <v>9</v>
      </c>
      <c r="R78" s="179"/>
      <c r="S78" s="246">
        <f t="shared" ref="S78:X78" si="162">S74+S42</f>
        <v>10</v>
      </c>
      <c r="T78" s="68">
        <f t="shared" si="162"/>
        <v>10</v>
      </c>
      <c r="U78" s="68">
        <f t="shared" si="162"/>
        <v>10</v>
      </c>
      <c r="V78" s="68">
        <f t="shared" si="162"/>
        <v>10</v>
      </c>
      <c r="W78" s="68">
        <f t="shared" si="162"/>
        <v>10</v>
      </c>
      <c r="X78" s="68">
        <f t="shared" si="162"/>
        <v>10</v>
      </c>
      <c r="Y78" s="68">
        <f>Y74+Y42</f>
        <v>10</v>
      </c>
      <c r="Z78" s="179"/>
      <c r="AA78" s="179"/>
      <c r="AB78" s="68">
        <f t="shared" ref="AB78:AF80" si="163">AB74+AB42</f>
        <v>7</v>
      </c>
      <c r="AC78" s="68">
        <f t="shared" si="163"/>
        <v>7</v>
      </c>
      <c r="AD78" s="68">
        <f t="shared" si="163"/>
        <v>7</v>
      </c>
      <c r="AE78" s="68">
        <f t="shared" si="163"/>
        <v>7</v>
      </c>
      <c r="AF78" s="68">
        <f t="shared" si="163"/>
        <v>7</v>
      </c>
      <c r="AG78" s="68"/>
      <c r="AH78" s="94">
        <f>AH74+AH42</f>
        <v>0</v>
      </c>
    </row>
    <row r="79" spans="1:34">
      <c r="B79" s="464"/>
      <c r="C79" s="171"/>
      <c r="D79" s="171"/>
      <c r="E79" s="171"/>
      <c r="F79" s="171"/>
      <c r="G79" s="171"/>
      <c r="H79" s="171"/>
      <c r="I79" s="171"/>
      <c r="J79" s="171"/>
      <c r="K79" s="171">
        <f t="shared" si="5"/>
        <v>182</v>
      </c>
      <c r="L79" s="70" t="s">
        <v>6</v>
      </c>
      <c r="M79" s="71">
        <f t="shared" si="161"/>
        <v>0</v>
      </c>
      <c r="N79" s="71">
        <f t="shared" si="161"/>
        <v>0</v>
      </c>
      <c r="O79" s="71">
        <f t="shared" si="161"/>
        <v>0</v>
      </c>
      <c r="P79" s="71">
        <f t="shared" si="161"/>
        <v>19</v>
      </c>
      <c r="Q79" s="71">
        <f t="shared" si="161"/>
        <v>19</v>
      </c>
      <c r="R79" s="179"/>
      <c r="S79" s="71">
        <f t="shared" si="161"/>
        <v>20</v>
      </c>
      <c r="T79" s="71">
        <f t="shared" si="161"/>
        <v>18</v>
      </c>
      <c r="U79" s="71">
        <f t="shared" si="161"/>
        <v>18</v>
      </c>
      <c r="V79" s="71">
        <f t="shared" si="161"/>
        <v>12</v>
      </c>
      <c r="W79" s="71">
        <f t="shared" si="161"/>
        <v>12</v>
      </c>
      <c r="X79" s="71">
        <f t="shared" si="161"/>
        <v>10</v>
      </c>
      <c r="Y79" s="71">
        <f t="shared" si="161"/>
        <v>9</v>
      </c>
      <c r="Z79" s="179"/>
      <c r="AA79" s="179"/>
      <c r="AB79" s="71">
        <f t="shared" si="163"/>
        <v>9</v>
      </c>
      <c r="AC79" s="71">
        <f t="shared" si="163"/>
        <v>8</v>
      </c>
      <c r="AD79" s="71">
        <f t="shared" si="163"/>
        <v>8</v>
      </c>
      <c r="AE79" s="71">
        <f t="shared" si="163"/>
        <v>11</v>
      </c>
      <c r="AF79" s="71">
        <f t="shared" si="163"/>
        <v>9</v>
      </c>
      <c r="AG79" s="71"/>
      <c r="AH79" s="95">
        <f>AH75+AH43</f>
        <v>0</v>
      </c>
    </row>
    <row r="80" spans="1:34">
      <c r="B80" s="464"/>
      <c r="C80" s="171"/>
      <c r="D80" s="171"/>
      <c r="E80" s="171"/>
      <c r="F80" s="171"/>
      <c r="G80" s="171"/>
      <c r="H80" s="171"/>
      <c r="I80" s="171"/>
      <c r="J80" s="171"/>
      <c r="K80" s="171">
        <f t="shared" si="5"/>
        <v>219</v>
      </c>
      <c r="L80" s="70" t="s">
        <v>7</v>
      </c>
      <c r="M80" s="71">
        <f t="shared" si="161"/>
        <v>0</v>
      </c>
      <c r="N80" s="71">
        <f t="shared" si="161"/>
        <v>0</v>
      </c>
      <c r="O80" s="71">
        <f t="shared" si="161"/>
        <v>0</v>
      </c>
      <c r="P80" s="71">
        <f t="shared" si="161"/>
        <v>6</v>
      </c>
      <c r="Q80" s="71">
        <f t="shared" si="161"/>
        <v>6</v>
      </c>
      <c r="R80" s="179"/>
      <c r="S80" s="71">
        <f t="shared" si="161"/>
        <v>8</v>
      </c>
      <c r="T80" s="71">
        <f t="shared" si="161"/>
        <v>10</v>
      </c>
      <c r="U80" s="71">
        <f t="shared" si="161"/>
        <v>10</v>
      </c>
      <c r="V80" s="71">
        <f t="shared" si="161"/>
        <v>16</v>
      </c>
      <c r="W80" s="71">
        <f t="shared" si="161"/>
        <v>16</v>
      </c>
      <c r="X80" s="71">
        <f t="shared" si="161"/>
        <v>18</v>
      </c>
      <c r="Y80" s="71">
        <f t="shared" si="161"/>
        <v>19</v>
      </c>
      <c r="Z80" s="179"/>
      <c r="AA80" s="179"/>
      <c r="AB80" s="71">
        <f t="shared" si="163"/>
        <v>22</v>
      </c>
      <c r="AC80" s="71">
        <f t="shared" si="163"/>
        <v>23</v>
      </c>
      <c r="AD80" s="71">
        <f t="shared" si="163"/>
        <v>23</v>
      </c>
      <c r="AE80" s="71">
        <f t="shared" si="163"/>
        <v>20</v>
      </c>
      <c r="AF80" s="71">
        <f t="shared" si="163"/>
        <v>22</v>
      </c>
      <c r="AG80" s="71"/>
      <c r="AH80" s="95">
        <f>AH76+AH44</f>
        <v>0</v>
      </c>
    </row>
    <row r="81" spans="1:34" ht="16" thickBot="1">
      <c r="B81" s="465"/>
      <c r="C81" s="171"/>
      <c r="D81" s="171"/>
      <c r="E81" s="171"/>
      <c r="F81" s="171"/>
      <c r="G81" s="171"/>
      <c r="H81" s="171"/>
      <c r="I81" s="171"/>
      <c r="J81" s="171"/>
      <c r="K81" s="171">
        <f t="shared" si="5"/>
        <v>524</v>
      </c>
      <c r="L81" s="82" t="s">
        <v>61</v>
      </c>
      <c r="M81" s="83">
        <f>SUM(M78:M80)</f>
        <v>0</v>
      </c>
      <c r="N81" s="83">
        <f t="shared" ref="N81:AF81" si="164">SUM(N78:N80)</f>
        <v>0</v>
      </c>
      <c r="O81" s="83">
        <f t="shared" si="164"/>
        <v>0</v>
      </c>
      <c r="P81" s="83">
        <f t="shared" si="164"/>
        <v>34</v>
      </c>
      <c r="Q81" s="83">
        <f t="shared" si="164"/>
        <v>34</v>
      </c>
      <c r="R81" s="180"/>
      <c r="S81" s="84">
        <f t="shared" si="164"/>
        <v>38</v>
      </c>
      <c r="T81" s="83">
        <f>SUM(T78:T80)</f>
        <v>38</v>
      </c>
      <c r="U81" s="83">
        <f>SUM(U78:U80)</f>
        <v>38</v>
      </c>
      <c r="V81" s="83">
        <f t="shared" si="164"/>
        <v>38</v>
      </c>
      <c r="W81" s="68">
        <f t="shared" si="164"/>
        <v>38</v>
      </c>
      <c r="X81" s="83">
        <f t="shared" si="164"/>
        <v>38</v>
      </c>
      <c r="Y81" s="83">
        <f t="shared" si="164"/>
        <v>38</v>
      </c>
      <c r="Z81" s="180"/>
      <c r="AA81" s="180"/>
      <c r="AB81" s="84">
        <f t="shared" si="164"/>
        <v>38</v>
      </c>
      <c r="AC81" s="84">
        <f t="shared" si="164"/>
        <v>38</v>
      </c>
      <c r="AD81" s="84">
        <f t="shared" si="164"/>
        <v>38</v>
      </c>
      <c r="AE81" s="84">
        <f t="shared" si="164"/>
        <v>38</v>
      </c>
      <c r="AF81" s="84">
        <f t="shared" si="164"/>
        <v>38</v>
      </c>
      <c r="AG81" s="83"/>
      <c r="AH81" s="96">
        <f>SUM(AH78:AH80)</f>
        <v>0</v>
      </c>
    </row>
    <row r="82" spans="1:34" ht="16" thickBot="1">
      <c r="A82" s="112"/>
      <c r="B82" s="113" t="s">
        <v>71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4"/>
      <c r="M82" s="75" t="e">
        <f>M13*7</f>
        <v>#VALUE!</v>
      </c>
      <c r="N82" s="75" t="e">
        <f>N13*7</f>
        <v>#VALUE!</v>
      </c>
      <c r="O82" s="75" t="e">
        <f>O13*7</f>
        <v>#VALUE!</v>
      </c>
      <c r="P82" s="75"/>
      <c r="Q82" s="75"/>
      <c r="R82" s="75"/>
      <c r="S82" s="75"/>
      <c r="T82" s="75"/>
      <c r="U82" s="75"/>
      <c r="V82" s="75"/>
      <c r="W82" s="333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</row>
  </sheetData>
  <mergeCells count="132">
    <mergeCell ref="AC10:AF10"/>
    <mergeCell ref="P2:X2"/>
    <mergeCell ref="P3:W3"/>
    <mergeCell ref="N10:O10"/>
    <mergeCell ref="P10:S10"/>
    <mergeCell ref="T10:W10"/>
    <mergeCell ref="X10:AB10"/>
    <mergeCell ref="A15:A18"/>
    <mergeCell ref="B15:B18"/>
    <mergeCell ref="T4:U4"/>
    <mergeCell ref="A23:A26"/>
    <mergeCell ref="B23:B26"/>
    <mergeCell ref="A19:A22"/>
    <mergeCell ref="B19:B22"/>
    <mergeCell ref="B74:B77"/>
    <mergeCell ref="B78:B81"/>
    <mergeCell ref="A39:A41"/>
    <mergeCell ref="B39:B41"/>
    <mergeCell ref="A42:A45"/>
    <mergeCell ref="B42:B45"/>
    <mergeCell ref="A31:A33"/>
    <mergeCell ref="A35:A37"/>
    <mergeCell ref="A27:A30"/>
    <mergeCell ref="B27:B30"/>
    <mergeCell ref="B35:B38"/>
    <mergeCell ref="B31:B34"/>
    <mergeCell ref="H54:H57"/>
    <mergeCell ref="H58:H61"/>
    <mergeCell ref="H62:H65"/>
    <mergeCell ref="H66:H69"/>
    <mergeCell ref="H70:H73"/>
    <mergeCell ref="A46:A49"/>
    <mergeCell ref="A50:A53"/>
    <mergeCell ref="A54:A57"/>
    <mergeCell ref="A58:A61"/>
    <mergeCell ref="A62:A65"/>
    <mergeCell ref="A66:A69"/>
    <mergeCell ref="A70:A73"/>
    <mergeCell ref="B46:B49"/>
    <mergeCell ref="B50:B53"/>
    <mergeCell ref="B54:B57"/>
    <mergeCell ref="B58:B61"/>
    <mergeCell ref="B62:B65"/>
    <mergeCell ref="B66:B69"/>
    <mergeCell ref="B70:B73"/>
    <mergeCell ref="F54:F57"/>
    <mergeCell ref="F58:F61"/>
    <mergeCell ref="F62:F65"/>
    <mergeCell ref="F66:F69"/>
    <mergeCell ref="F70:F73"/>
    <mergeCell ref="G27:G30"/>
    <mergeCell ref="H27:H30"/>
    <mergeCell ref="C31:C34"/>
    <mergeCell ref="D31:D34"/>
    <mergeCell ref="E31:E34"/>
    <mergeCell ref="F31:F34"/>
    <mergeCell ref="G31:G34"/>
    <mergeCell ref="H31:H34"/>
    <mergeCell ref="H50:H53"/>
    <mergeCell ref="F46:F49"/>
    <mergeCell ref="F50:F53"/>
    <mergeCell ref="G46:G49"/>
    <mergeCell ref="G50:G53"/>
    <mergeCell ref="E35:E38"/>
    <mergeCell ref="E39:E41"/>
    <mergeCell ref="F35:F38"/>
    <mergeCell ref="G35:G38"/>
    <mergeCell ref="H35:H38"/>
    <mergeCell ref="G39:G41"/>
    <mergeCell ref="H39:H41"/>
    <mergeCell ref="F39:F41"/>
    <mergeCell ref="E42:E45"/>
    <mergeCell ref="F42:F45"/>
    <mergeCell ref="G42:G45"/>
    <mergeCell ref="I42:I45"/>
    <mergeCell ref="J42:J45"/>
    <mergeCell ref="H46:H49"/>
    <mergeCell ref="C15:C18"/>
    <mergeCell ref="D15:D18"/>
    <mergeCell ref="E15:E18"/>
    <mergeCell ref="F15:F18"/>
    <mergeCell ref="G15:G18"/>
    <mergeCell ref="C19:C22"/>
    <mergeCell ref="D19:D22"/>
    <mergeCell ref="E19:E22"/>
    <mergeCell ref="H15:H18"/>
    <mergeCell ref="F19:F22"/>
    <mergeCell ref="G19:G22"/>
    <mergeCell ref="H19:H22"/>
    <mergeCell ref="C23:C26"/>
    <mergeCell ref="D23:D26"/>
    <mergeCell ref="E23:E26"/>
    <mergeCell ref="F23:F26"/>
    <mergeCell ref="G23:G26"/>
    <mergeCell ref="H23:H26"/>
    <mergeCell ref="D27:D30"/>
    <mergeCell ref="E27:E30"/>
    <mergeCell ref="F27:F30"/>
    <mergeCell ref="G62:G65"/>
    <mergeCell ref="G66:G69"/>
    <mergeCell ref="G70:G73"/>
    <mergeCell ref="E46:E49"/>
    <mergeCell ref="E50:E53"/>
    <mergeCell ref="E54:E57"/>
    <mergeCell ref="E58:E61"/>
    <mergeCell ref="E62:E65"/>
    <mergeCell ref="E66:E69"/>
    <mergeCell ref="E70:E73"/>
    <mergeCell ref="H42:H45"/>
    <mergeCell ref="D70:D73"/>
    <mergeCell ref="C70:C73"/>
    <mergeCell ref="C54:C57"/>
    <mergeCell ref="D54:D57"/>
    <mergeCell ref="C58:C61"/>
    <mergeCell ref="D58:D61"/>
    <mergeCell ref="C27:C30"/>
    <mergeCell ref="C62:C65"/>
    <mergeCell ref="D62:D65"/>
    <mergeCell ref="C66:C69"/>
    <mergeCell ref="D66:D69"/>
    <mergeCell ref="C35:C38"/>
    <mergeCell ref="D35:D38"/>
    <mergeCell ref="C39:C41"/>
    <mergeCell ref="D39:D41"/>
    <mergeCell ref="C46:C49"/>
    <mergeCell ref="D46:D49"/>
    <mergeCell ref="C42:C45"/>
    <mergeCell ref="D42:D45"/>
    <mergeCell ref="C50:C53"/>
    <mergeCell ref="D50:D53"/>
    <mergeCell ref="G54:G57"/>
    <mergeCell ref="G58:G61"/>
  </mergeCells>
  <conditionalFormatting sqref="J15:J18">
    <cfRule type="colorScale" priority="36">
      <colorScale>
        <cfvo type="num" val="-1"/>
        <cfvo type="num" val="1"/>
        <color rgb="FFFF7128"/>
        <color rgb="FFFFEF9C"/>
      </colorScale>
    </cfRule>
  </conditionalFormatting>
  <conditionalFormatting sqref="J46:J48 J50:J52 J54:J56 J58:J60 J62:J64 J66:J68 J70:J72">
    <cfRule type="colorScale" priority="35">
      <colorScale>
        <cfvo type="num" val="-1"/>
        <cfvo type="num" val="1"/>
        <color rgb="FFFF7128"/>
        <color rgb="FFFFEF9C"/>
      </colorScale>
    </cfRule>
  </conditionalFormatting>
  <conditionalFormatting sqref="J49">
    <cfRule type="colorScale" priority="28">
      <colorScale>
        <cfvo type="num" val="-1"/>
        <cfvo type="num" val="1"/>
        <color rgb="FFFF7128"/>
        <color rgb="FFFFEF9C"/>
      </colorScale>
    </cfRule>
  </conditionalFormatting>
  <conditionalFormatting sqref="J53">
    <cfRule type="colorScale" priority="27">
      <colorScale>
        <cfvo type="num" val="-1"/>
        <cfvo type="num" val="1"/>
        <color rgb="FFFF7128"/>
        <color rgb="FFFFEF9C"/>
      </colorScale>
    </cfRule>
  </conditionalFormatting>
  <conditionalFormatting sqref="J57">
    <cfRule type="colorScale" priority="26">
      <colorScale>
        <cfvo type="num" val="-1"/>
        <cfvo type="num" val="1"/>
        <color rgb="FFFF7128"/>
        <color rgb="FFFFEF9C"/>
      </colorScale>
    </cfRule>
  </conditionalFormatting>
  <conditionalFormatting sqref="J65">
    <cfRule type="colorScale" priority="24">
      <colorScale>
        <cfvo type="num" val="-1"/>
        <cfvo type="num" val="1"/>
        <color rgb="FFFF7128"/>
        <color rgb="FFFFEF9C"/>
      </colorScale>
    </cfRule>
  </conditionalFormatting>
  <conditionalFormatting sqref="J69">
    <cfRule type="colorScale" priority="23">
      <colorScale>
        <cfvo type="num" val="-1"/>
        <cfvo type="num" val="1"/>
        <color rgb="FFFF7128"/>
        <color rgb="FFFFEF9C"/>
      </colorScale>
    </cfRule>
  </conditionalFormatting>
  <conditionalFormatting sqref="J73">
    <cfRule type="colorScale" priority="22">
      <colorScale>
        <cfvo type="num" val="-1"/>
        <cfvo type="num" val="1"/>
        <color rgb="FFFF7128"/>
        <color rgb="FFFFEF9C"/>
      </colorScale>
    </cfRule>
  </conditionalFormatting>
  <conditionalFormatting sqref="F15">
    <cfRule type="colorScale" priority="21">
      <colorScale>
        <cfvo type="num" val="-1"/>
        <cfvo type="num" val="1"/>
        <color rgb="FFFF7128"/>
        <color rgb="FFFFEF9C"/>
      </colorScale>
    </cfRule>
  </conditionalFormatting>
  <conditionalFormatting sqref="J61">
    <cfRule type="colorScale" priority="25">
      <colorScale>
        <cfvo type="num" val="-1"/>
        <cfvo type="num" val="1"/>
        <color rgb="FFFF7128"/>
        <color rgb="FFFFEF9C"/>
      </colorScale>
    </cfRule>
  </conditionalFormatting>
  <conditionalFormatting sqref="F31">
    <cfRule type="colorScale" priority="17">
      <colorScale>
        <cfvo type="num" val="-1"/>
        <cfvo type="num" val="1"/>
        <color rgb="FFFF7128"/>
        <color rgb="FFFFEF9C"/>
      </colorScale>
    </cfRule>
  </conditionalFormatting>
  <conditionalFormatting sqref="F19">
    <cfRule type="colorScale" priority="20">
      <colorScale>
        <cfvo type="num" val="-1"/>
        <cfvo type="num" val="1"/>
        <color rgb="FFFF7128"/>
        <color rgb="FFFFEF9C"/>
      </colorScale>
    </cfRule>
  </conditionalFormatting>
  <conditionalFormatting sqref="F23">
    <cfRule type="colorScale" priority="19">
      <colorScale>
        <cfvo type="num" val="-1"/>
        <cfvo type="num" val="1"/>
        <color rgb="FFFF7128"/>
        <color rgb="FFFFEF9C"/>
      </colorScale>
    </cfRule>
  </conditionalFormatting>
  <conditionalFormatting sqref="F27">
    <cfRule type="colorScale" priority="18">
      <colorScale>
        <cfvo type="num" val="-1"/>
        <cfvo type="num" val="1"/>
        <color rgb="FFFF7128"/>
        <color rgb="FFFFEF9C"/>
      </colorScale>
    </cfRule>
  </conditionalFormatting>
  <conditionalFormatting sqref="F50 F46 F54 F58 F62 F66 F70">
    <cfRule type="colorScale" priority="12">
      <colorScale>
        <cfvo type="num" val="-1"/>
        <cfvo type="num" val="1"/>
        <color rgb="FFFF7128"/>
        <color rgb="FFFFEF9C"/>
      </colorScale>
    </cfRule>
  </conditionalFormatting>
  <conditionalFormatting sqref="F35">
    <cfRule type="colorScale" priority="15">
      <colorScale>
        <cfvo type="num" val="-1"/>
        <cfvo type="num" val="1"/>
        <color rgb="FFFF7128"/>
        <color rgb="FFFFEF9C"/>
      </colorScale>
    </cfRule>
  </conditionalFormatting>
  <conditionalFormatting sqref="F39">
    <cfRule type="colorScale" priority="13">
      <colorScale>
        <cfvo type="num" val="-1"/>
        <cfvo type="num" val="1"/>
        <color rgb="FFFF7128"/>
        <color rgb="FFFFEF9C"/>
      </colorScale>
    </cfRule>
  </conditionalFormatting>
  <conditionalFormatting sqref="J19:J22">
    <cfRule type="colorScale" priority="6">
      <colorScale>
        <cfvo type="num" val="-1"/>
        <cfvo type="num" val="1"/>
        <color rgb="FFFF7128"/>
        <color rgb="FFFFEF9C"/>
      </colorScale>
    </cfRule>
  </conditionalFormatting>
  <conditionalFormatting sqref="J23:J26">
    <cfRule type="colorScale" priority="5">
      <colorScale>
        <cfvo type="num" val="-1"/>
        <cfvo type="num" val="1"/>
        <color rgb="FFFF7128"/>
        <color rgb="FFFFEF9C"/>
      </colorScale>
    </cfRule>
  </conditionalFormatting>
  <conditionalFormatting sqref="J27:J30">
    <cfRule type="colorScale" priority="4">
      <colorScale>
        <cfvo type="num" val="-1"/>
        <cfvo type="num" val="1"/>
        <color rgb="FFFF7128"/>
        <color rgb="FFFFEF9C"/>
      </colorScale>
    </cfRule>
  </conditionalFormatting>
  <conditionalFormatting sqref="J31:J34">
    <cfRule type="colorScale" priority="3">
      <colorScale>
        <cfvo type="num" val="-1"/>
        <cfvo type="num" val="1"/>
        <color rgb="FFFF7128"/>
        <color rgb="FFFFEF9C"/>
      </colorScale>
    </cfRule>
  </conditionalFormatting>
  <conditionalFormatting sqref="J35:J38">
    <cfRule type="colorScale" priority="2">
      <colorScale>
        <cfvo type="num" val="-1"/>
        <cfvo type="num" val="1"/>
        <color rgb="FFFF7128"/>
        <color rgb="FFFFEF9C"/>
      </colorScale>
    </cfRule>
  </conditionalFormatting>
  <conditionalFormatting sqref="J39:J41">
    <cfRule type="colorScale" priority="1">
      <colorScale>
        <cfvo type="num" val="-1"/>
        <cfvo type="num" val="1"/>
        <color rgb="FFFF7128"/>
        <color rgb="FFFFEF9C"/>
      </colorScale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 PPN</vt:lpstr>
      <vt:lpstr>S1T</vt:lpstr>
      <vt:lpstr>S2T</vt:lpstr>
    </vt:vector>
  </TitlesOfParts>
  <Company>Université de Nice-Sophia Antipolis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Mireille Blay-Fornarino</dc:creator>
  <cp:lastModifiedBy>Mireille Blay-Fornarino</cp:lastModifiedBy>
  <cp:lastPrinted>2013-05-23T08:19:09Z</cp:lastPrinted>
  <dcterms:created xsi:type="dcterms:W3CDTF">2013-05-14T18:35:15Z</dcterms:created>
  <dcterms:modified xsi:type="dcterms:W3CDTF">2013-08-29T13:14:19Z</dcterms:modified>
</cp:coreProperties>
</file>